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 tabRatio="796"/>
  </bookViews>
  <sheets>
    <sheet name="Ст. на 21.03.2023р." sheetId="17" r:id="rId1"/>
    <sheet name="Травень 22" sheetId="1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7" l="1"/>
  <c r="K41" i="17"/>
  <c r="K67" i="17"/>
  <c r="K84" i="17"/>
  <c r="K88" i="17"/>
  <c r="Q89" i="17" l="1"/>
  <c r="O89" i="17"/>
  <c r="N89" i="17"/>
  <c r="M89" i="17"/>
  <c r="P89" i="17" s="1"/>
  <c r="Q88" i="17"/>
  <c r="O88" i="17"/>
  <c r="N88" i="17"/>
  <c r="M88" i="17"/>
  <c r="P87" i="17"/>
  <c r="P86" i="17"/>
  <c r="P85" i="17"/>
  <c r="Q84" i="17"/>
  <c r="O84" i="17"/>
  <c r="N84" i="17"/>
  <c r="M84" i="17"/>
  <c r="P83" i="17"/>
  <c r="P82" i="17"/>
  <c r="P81" i="17"/>
  <c r="P80" i="17"/>
  <c r="Q79" i="17"/>
  <c r="O79" i="17"/>
  <c r="N79" i="17"/>
  <c r="M79" i="17"/>
  <c r="K79" i="17"/>
  <c r="P75" i="17"/>
  <c r="P76" i="17"/>
  <c r="P72" i="17"/>
  <c r="Q71" i="17"/>
  <c r="N71" i="17"/>
  <c r="O71" i="17"/>
  <c r="M71" i="17"/>
  <c r="K71" i="17"/>
  <c r="Q67" i="17"/>
  <c r="O67" i="17"/>
  <c r="N67" i="17"/>
  <c r="M67" i="17"/>
  <c r="P58" i="17"/>
  <c r="P57" i="17"/>
  <c r="P59" i="17"/>
  <c r="P60" i="17"/>
  <c r="P61" i="17"/>
  <c r="P62" i="17"/>
  <c r="P63" i="17"/>
  <c r="P64" i="17"/>
  <c r="P65" i="17"/>
  <c r="P47" i="17"/>
  <c r="Q49" i="17"/>
  <c r="O49" i="17"/>
  <c r="N49" i="17"/>
  <c r="P49" i="17" s="1"/>
  <c r="M49" i="17"/>
  <c r="K49" i="17"/>
  <c r="P44" i="17"/>
  <c r="P36" i="17"/>
  <c r="P28" i="17"/>
  <c r="P88" i="17" l="1"/>
  <c r="P84" i="17"/>
  <c r="P71" i="17"/>
  <c r="P70" i="17" l="1"/>
  <c r="P73" i="17"/>
  <c r="P74" i="17"/>
  <c r="P78" i="17"/>
  <c r="P77" i="17"/>
  <c r="P69" i="17"/>
  <c r="P68" i="17"/>
  <c r="P66" i="17"/>
  <c r="P56" i="17"/>
  <c r="P55" i="17"/>
  <c r="P54" i="17"/>
  <c r="P53" i="17"/>
  <c r="P52" i="17"/>
  <c r="P51" i="17"/>
  <c r="P50" i="17"/>
  <c r="P48" i="17"/>
  <c r="P46" i="17"/>
  <c r="Q45" i="17"/>
  <c r="O45" i="17"/>
  <c r="N45" i="17"/>
  <c r="M45" i="17"/>
  <c r="K45" i="17"/>
  <c r="P43" i="17"/>
  <c r="P42" i="17"/>
  <c r="Q41" i="17"/>
  <c r="O41" i="17"/>
  <c r="N41" i="17"/>
  <c r="M41" i="17"/>
  <c r="P40" i="17"/>
  <c r="P39" i="17"/>
  <c r="P38" i="17"/>
  <c r="P37" i="17"/>
  <c r="Q21" i="17"/>
  <c r="O21" i="17"/>
  <c r="N21" i="17"/>
  <c r="M21" i="17"/>
  <c r="K21" i="17"/>
  <c r="P20" i="17"/>
  <c r="P19" i="17"/>
  <c r="Q18" i="17"/>
  <c r="O18" i="17"/>
  <c r="N18" i="17"/>
  <c r="M18" i="17"/>
  <c r="K18" i="17"/>
  <c r="P17" i="17"/>
  <c r="P16" i="17"/>
  <c r="P15" i="17"/>
  <c r="Q14" i="17"/>
  <c r="O14" i="17"/>
  <c r="N14" i="17"/>
  <c r="M14" i="17"/>
  <c r="K14" i="17"/>
  <c r="P13" i="17"/>
  <c r="P12" i="17"/>
  <c r="Q11" i="17"/>
  <c r="O11" i="17"/>
  <c r="N11" i="17"/>
  <c r="M11" i="17"/>
  <c r="K11" i="17"/>
  <c r="P10" i="17"/>
  <c r="P9" i="17"/>
  <c r="P8" i="17"/>
  <c r="Q35" i="17"/>
  <c r="O35" i="17"/>
  <c r="N35" i="17"/>
  <c r="M35" i="17"/>
  <c r="K35" i="17"/>
  <c r="P34" i="17"/>
  <c r="P33" i="17"/>
  <c r="P32" i="17"/>
  <c r="P31" i="17"/>
  <c r="P30" i="17"/>
  <c r="P29" i="17"/>
  <c r="P25" i="17"/>
  <c r="P24" i="17"/>
  <c r="P27" i="17"/>
  <c r="Q26" i="17"/>
  <c r="O26" i="17"/>
  <c r="N26" i="17"/>
  <c r="M26" i="17"/>
  <c r="K26" i="17"/>
  <c r="K22" i="17" l="1"/>
  <c r="N22" i="17"/>
  <c r="Q22" i="17"/>
  <c r="P45" i="17"/>
  <c r="P11" i="17"/>
  <c r="O22" i="17"/>
  <c r="P79" i="17"/>
  <c r="P67" i="17"/>
  <c r="P41" i="17"/>
  <c r="M22" i="17"/>
  <c r="P22" i="17" s="1"/>
  <c r="P21" i="17"/>
  <c r="P18" i="17"/>
  <c r="P14" i="17"/>
  <c r="P35" i="17"/>
  <c r="P26" i="17"/>
  <c r="I41" i="15"/>
  <c r="J41" i="15"/>
  <c r="H41" i="15"/>
  <c r="I40" i="15"/>
  <c r="J40" i="15"/>
  <c r="H40" i="15"/>
  <c r="I34" i="15"/>
  <c r="J34" i="15"/>
  <c r="H34" i="15"/>
  <c r="I31" i="15"/>
  <c r="J31" i="15"/>
  <c r="H31" i="15"/>
  <c r="J29" i="15" l="1"/>
  <c r="I29" i="15"/>
  <c r="H29" i="15"/>
  <c r="J24" i="15"/>
  <c r="I24" i="15"/>
  <c r="H24" i="15"/>
  <c r="J22" i="15"/>
  <c r="I22" i="15"/>
  <c r="I27" i="15" s="1"/>
  <c r="H22" i="15"/>
  <c r="J16" i="15"/>
  <c r="I16" i="15"/>
  <c r="H16" i="15"/>
  <c r="J14" i="15"/>
  <c r="I14" i="15"/>
  <c r="H14" i="15"/>
  <c r="J10" i="15"/>
  <c r="I10" i="15"/>
  <c r="H10" i="15"/>
  <c r="J8" i="15"/>
  <c r="I8" i="15"/>
  <c r="H8" i="15"/>
  <c r="H27" i="15" l="1"/>
  <c r="J27" i="15"/>
  <c r="I13" i="15"/>
  <c r="I21" i="15"/>
  <c r="H21" i="15"/>
  <c r="J21" i="15"/>
  <c r="H13" i="15"/>
  <c r="H28" i="15" s="1"/>
  <c r="J13" i="15"/>
  <c r="J28" i="15" s="1"/>
  <c r="I28" i="15" l="1"/>
</calcChain>
</file>

<file path=xl/sharedStrings.xml><?xml version="1.0" encoding="utf-8"?>
<sst xmlns="http://schemas.openxmlformats.org/spreadsheetml/2006/main" count="858" uniqueCount="192">
  <si>
    <t>Інформація</t>
  </si>
  <si>
    <t>Лісокористувач: ДП "Іллінецьке ЛГ"</t>
  </si>
  <si>
    <t>№ з/п</t>
  </si>
  <si>
    <t>Найменування  лісництва</t>
  </si>
  <si>
    <t>Категорія (група) лісів</t>
  </si>
  <si>
    <t>Вид, спосіб рубки</t>
  </si>
  <si>
    <t>Головна порода</t>
  </si>
  <si>
    <t>№ кварталу</t>
  </si>
  <si>
    <t>№ виділу, підвиділу</t>
  </si>
  <si>
    <t>Площа, га</t>
  </si>
  <si>
    <t>Запас деревини, куб. м</t>
  </si>
  <si>
    <t>Підстава для призначення рубки, площа га</t>
  </si>
  <si>
    <t>Серія та номер лісорубного квитка</t>
  </si>
  <si>
    <t>Місцезнаходження</t>
  </si>
  <si>
    <t>GPS - координати (за наявності)</t>
  </si>
  <si>
    <t>Примітка (анулювання, заміна, відстрочення, тощо)</t>
  </si>
  <si>
    <t>загальний</t>
  </si>
  <si>
    <t>ліквідний</t>
  </si>
  <si>
    <t>матеріали лісовпорядкування</t>
  </si>
  <si>
    <t>обстеження лісокористувача</t>
  </si>
  <si>
    <t xml:space="preserve">Серія  </t>
  </si>
  <si>
    <t>номер</t>
  </si>
  <si>
    <t>Дата видачі</t>
  </si>
  <si>
    <t>адміністративний район</t>
  </si>
  <si>
    <t>сільська/міська рада</t>
  </si>
  <si>
    <t>7</t>
  </si>
  <si>
    <t>-</t>
  </si>
  <si>
    <t>Погребищенське</t>
  </si>
  <si>
    <t>Разом:</t>
  </si>
  <si>
    <t>проектзаходи</t>
  </si>
  <si>
    <t>ВІ ЛРК</t>
  </si>
  <si>
    <t>Вінницький</t>
  </si>
  <si>
    <t>Плисківське</t>
  </si>
  <si>
    <t>Липовецька ОТГ  с. Очитків</t>
  </si>
  <si>
    <t>Немирівське</t>
  </si>
  <si>
    <t>Іллінецьке</t>
  </si>
  <si>
    <t>Оратівське</t>
  </si>
  <si>
    <t>Оратівська ОТГ с. Оратів</t>
  </si>
  <si>
    <t>11</t>
  </si>
  <si>
    <t>Оратівська ОТГ с. Лопатинка</t>
  </si>
  <si>
    <t>Рубки формування і оздоровлення лісів</t>
  </si>
  <si>
    <t>Освітлення</t>
  </si>
  <si>
    <t>освітлення</t>
  </si>
  <si>
    <t>Погребищенська ОТГ с. Павлівка</t>
  </si>
  <si>
    <t>Погребищенська ОТГ   с. Плисків</t>
  </si>
  <si>
    <t>Проектзаходи</t>
  </si>
  <si>
    <t>5</t>
  </si>
  <si>
    <t>Всього по освітленню:</t>
  </si>
  <si>
    <t>Прочищення</t>
  </si>
  <si>
    <t>Всього по прочищенню:</t>
  </si>
  <si>
    <t>Прорідження</t>
  </si>
  <si>
    <t>Погребищенська ОТГ с. Дзюньків</t>
  </si>
  <si>
    <t>Погребищенська ОТГ с. Плисків</t>
  </si>
  <si>
    <t>Всього по прорідженню:</t>
  </si>
  <si>
    <t>Всього по рубках формування і оздоровлення лісів</t>
  </si>
  <si>
    <t>Разом по всіх рубках</t>
  </si>
  <si>
    <t>Головний лісничий                ДП "Іллінецьке ЛГ"                                                       В.В. Пальченко</t>
  </si>
  <si>
    <t>Перелік заходів</t>
  </si>
  <si>
    <t>т/л</t>
  </si>
  <si>
    <t>3</t>
  </si>
  <si>
    <t>1</t>
  </si>
  <si>
    <t>2</t>
  </si>
  <si>
    <t>8</t>
  </si>
  <si>
    <t>13</t>
  </si>
  <si>
    <t>9</t>
  </si>
  <si>
    <t>12</t>
  </si>
  <si>
    <t>Оратівська ОТГ с. Фронтівка</t>
  </si>
  <si>
    <t>4</t>
  </si>
  <si>
    <t>Оратівська ОТГ с. Підвисоке</t>
  </si>
  <si>
    <t>14</t>
  </si>
  <si>
    <t>м/л</t>
  </si>
  <si>
    <t>Санітарна вибіркова рубка</t>
  </si>
  <si>
    <t>Всього по санітарно - вибірковій рубці:</t>
  </si>
  <si>
    <t>6</t>
  </si>
  <si>
    <t>20</t>
  </si>
  <si>
    <t>16</t>
  </si>
  <si>
    <t>Оратівська ОТГ с. Угарів</t>
  </si>
  <si>
    <t>Розрубка розчищення саду</t>
  </si>
  <si>
    <t>005879</t>
  </si>
  <si>
    <t>13.05.22р</t>
  </si>
  <si>
    <t>Рубка дерев для потреб ЗСУ</t>
  </si>
  <si>
    <t>005880</t>
  </si>
  <si>
    <t>17</t>
  </si>
  <si>
    <t>007251</t>
  </si>
  <si>
    <t>007252</t>
  </si>
  <si>
    <t>Оратівська ОТГ с. Рожична</t>
  </si>
  <si>
    <t>007253</t>
  </si>
  <si>
    <t>007254</t>
  </si>
  <si>
    <t>007255</t>
  </si>
  <si>
    <t>007256</t>
  </si>
  <si>
    <t>007257</t>
  </si>
  <si>
    <t>20.05.22р</t>
  </si>
  <si>
    <t>Всього по інших заходах:</t>
  </si>
  <si>
    <t>18</t>
  </si>
  <si>
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 повязаних та неповя'заних  з веденням лісового господарства станом на 31.05.2022 року </t>
  </si>
  <si>
    <t>№ п/п</t>
  </si>
  <si>
    <t>Лісокористувач: Філія "Іллінецьке лісове господарство" ДП "Ліси України"</t>
  </si>
  <si>
    <t xml:space="preserve">Дата закінчення заготівлі </t>
  </si>
  <si>
    <t>Лісокористувач</t>
  </si>
  <si>
    <t>Лісництво</t>
  </si>
  <si>
    <t>Категорія лісів</t>
  </si>
  <si>
    <t>Номер кварталу</t>
  </si>
  <si>
    <t>Номер виділа</t>
  </si>
  <si>
    <t>Господарство</t>
  </si>
  <si>
    <t>Запас куб.м.</t>
  </si>
  <si>
    <t xml:space="preserve">Ділова </t>
  </si>
  <si>
    <t>Ліквід з крони</t>
  </si>
  <si>
    <t xml:space="preserve">Разом ліквідна </t>
  </si>
  <si>
    <t>хворост, гілля</t>
  </si>
  <si>
    <t>Дров'яна</t>
  </si>
  <si>
    <t>31.07.2023р.</t>
  </si>
  <si>
    <t>Філія "Іллінецьке лісове господарство" ДП "Ліси України"</t>
  </si>
  <si>
    <t>ОСВ, вибірковий</t>
  </si>
  <si>
    <r>
      <t>Рубки формування та оздоровлення лісів</t>
    </r>
    <r>
      <rPr>
        <b/>
        <i/>
        <sz val="11"/>
        <color theme="1"/>
        <rFont val="Times New Roman"/>
        <family val="1"/>
        <charset val="204"/>
      </rPr>
      <t xml:space="preserve"> (рубки догляду)</t>
    </r>
  </si>
  <si>
    <r>
      <t xml:space="preserve">Рубки головного користування </t>
    </r>
    <r>
      <rPr>
        <b/>
        <i/>
        <sz val="11"/>
        <color theme="1"/>
        <rFont val="Times New Roman"/>
        <family val="1"/>
        <charset val="204"/>
      </rPr>
      <t xml:space="preserve">(суцільні) </t>
    </r>
  </si>
  <si>
    <t>1.</t>
  </si>
  <si>
    <t>2.</t>
  </si>
  <si>
    <t>3.</t>
  </si>
  <si>
    <t>ПРЧ, вибірковий</t>
  </si>
  <si>
    <t>ПРЖ, вибірковий</t>
  </si>
  <si>
    <t>ПРХ, вибірковий</t>
  </si>
  <si>
    <t>4.</t>
  </si>
  <si>
    <t>5.</t>
  </si>
  <si>
    <t>6.</t>
  </si>
  <si>
    <t>7.</t>
  </si>
  <si>
    <t>8.</t>
  </si>
  <si>
    <t>9.</t>
  </si>
  <si>
    <t>30.06.2023р.</t>
  </si>
  <si>
    <t>10.</t>
  </si>
  <si>
    <t>СВР, вибірковий</t>
  </si>
  <si>
    <t>ВІ ЛРК №007335</t>
  </si>
  <si>
    <t>13.02.2023р.</t>
  </si>
  <si>
    <t>31.12.2023р.</t>
  </si>
  <si>
    <t>РГК, суцільнолісосічний</t>
  </si>
  <si>
    <t>5.2</t>
  </si>
  <si>
    <t>Разом по лісорубному квитку № 007335 від 13.02.2023р.</t>
  </si>
  <si>
    <t>ВІ ЛРК №007336</t>
  </si>
  <si>
    <t>31.12.23р.</t>
  </si>
  <si>
    <t>5.1</t>
  </si>
  <si>
    <t>Разом по лісорубному квитку № 007336 від 13.02.2023р.</t>
  </si>
  <si>
    <t>ВІ ЛРК №007337</t>
  </si>
  <si>
    <t>Разом по лісорубному квитку № 007337 від 13.02.2023р.</t>
  </si>
  <si>
    <t>ВІ ЛРК №007338</t>
  </si>
  <si>
    <t>16.1</t>
  </si>
  <si>
    <t>Разом по рубкам головного користування</t>
  </si>
  <si>
    <t>11.</t>
  </si>
  <si>
    <t>12.</t>
  </si>
  <si>
    <t>13.</t>
  </si>
  <si>
    <t>14.</t>
  </si>
  <si>
    <t>15.</t>
  </si>
  <si>
    <t>16.</t>
  </si>
  <si>
    <t>17.</t>
  </si>
  <si>
    <t>Головний лісничий Філії "Іллінецьке лісове господарство"                                                          Валерій ПАЛЬЧЕНКО</t>
  </si>
  <si>
    <t xml:space="preserve"> ВІ ЛРК №007343</t>
  </si>
  <si>
    <t>07.03.2023р.</t>
  </si>
  <si>
    <t>31.10.2023р.</t>
  </si>
  <si>
    <t>Разом по лісорубному квитку № 007343 від 07.03.2023р.</t>
  </si>
  <si>
    <t>ВІ ЛРК №007344</t>
  </si>
  <si>
    <t>ВІ ЛРК №007345</t>
  </si>
  <si>
    <t>31.05.2023р.</t>
  </si>
  <si>
    <t>ВІ ЛРК №007346</t>
  </si>
  <si>
    <t>ВІ ЛРК №007347</t>
  </si>
  <si>
    <t>ВІ ЛРК №007348</t>
  </si>
  <si>
    <t>ВІ ЛРК №007349</t>
  </si>
  <si>
    <t>Разом по лісорубному квитку № 007349 від 07.03.2023р.</t>
  </si>
  <si>
    <t>ВІ ЛРК №007350</t>
  </si>
  <si>
    <t>ВІ ЛРК №007351</t>
  </si>
  <si>
    <t>Разом по лісорубному квитку № 007351 від 07.03.2023р.</t>
  </si>
  <si>
    <t>ВІ ЛРК №007352</t>
  </si>
  <si>
    <t>08.03.2023р.</t>
  </si>
  <si>
    <t xml:space="preserve"> ВІ ЛРК №007353</t>
  </si>
  <si>
    <t>Разом по лісорубному квитку № 007352 від 08.03.2023р.</t>
  </si>
  <si>
    <t>Разом по лісорубному квитку № 007353 від 08.03.2023р.</t>
  </si>
  <si>
    <t xml:space="preserve"> ВІ ЛРК №007354</t>
  </si>
  <si>
    <t>1.1</t>
  </si>
  <si>
    <t>Разом по лісорубному квитку № 007354 від 08.03.2023р.</t>
  </si>
  <si>
    <t>ВІ ЛРК №007355</t>
  </si>
  <si>
    <t>Разом по лісорубному квитку № 007355 від 08.03.2023р.</t>
  </si>
  <si>
    <t>ВІ ЛРК №007356</t>
  </si>
  <si>
    <t>30.11.2023р</t>
  </si>
  <si>
    <t>ВІ ЛРК №007357</t>
  </si>
  <si>
    <t>ВІ ЛРК №007358</t>
  </si>
  <si>
    <t>30.11.2023р.</t>
  </si>
  <si>
    <t>8.2</t>
  </si>
  <si>
    <t>Разом по лісорубному квитку № 007357 від 08.03.2023р.</t>
  </si>
  <si>
    <t xml:space="preserve"> ВІ ЛРК №007359</t>
  </si>
  <si>
    <t>СРВ, вибірковий</t>
  </si>
  <si>
    <t>Разом по рубкам проміжного користування:</t>
  </si>
  <si>
    <t>Разом по лісорубному квитку № 007358 від 07.03.2023р.</t>
  </si>
  <si>
    <t>Разом по лісорубному квитку № 007359 від 16.03.2023р.</t>
  </si>
  <si>
    <t>16.03.2023р.</t>
  </si>
  <si>
    <r>
      <t xml:space="preserve"> Інформація щодо про видачі дозвільних документів на про ведення рубок головного користування та рубок формування та оздоровлення лісів по філії "Іллінецьке лісове господарство" ДП "Ліси України"   на заготівлю деревини в порядку рубок формування та оздоровлення лісів                                                                                          станом на </t>
    </r>
    <r>
      <rPr>
        <b/>
        <sz val="12"/>
        <color rgb="FFFF0000"/>
        <rFont val="Times New Roman"/>
        <family val="1"/>
        <charset val="204"/>
      </rPr>
      <t>21.03.2023</t>
    </r>
    <r>
      <rPr>
        <b/>
        <sz val="12"/>
        <color indexed="8"/>
        <rFont val="Times New Roman"/>
        <family val="1"/>
        <charset val="204"/>
      </rPr>
      <t xml:space="preserve"> року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</si>
</sst>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4" fillId="5" borderId="26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wrapText="1"/>
    </xf>
    <xf numFmtId="49" fontId="4" fillId="6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7" fillId="4" borderId="15" xfId="0" applyFont="1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3" borderId="15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1" fontId="9" fillId="6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13" fillId="7" borderId="9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64" fontId="13" fillId="8" borderId="9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9" xfId="0" applyFont="1" applyBorder="1" applyAlignment="1">
      <alignment vertical="center" textRotation="90" wrapText="1"/>
    </xf>
    <xf numFmtId="0" fontId="5" fillId="0" borderId="28" xfId="0" applyFont="1" applyBorder="1" applyAlignment="1">
      <alignment vertical="center" textRotation="90" wrapText="1"/>
    </xf>
    <xf numFmtId="0" fontId="5" fillId="0" borderId="44" xfId="0" applyFont="1" applyBorder="1" applyAlignment="1">
      <alignment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3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1" fontId="13" fillId="8" borderId="9" xfId="0" applyNumberFormat="1" applyFont="1" applyFill="1" applyBorder="1" applyAlignment="1">
      <alignment horizontal="center" vertical="center"/>
    </xf>
    <xf numFmtId="164" fontId="13" fillId="8" borderId="26" xfId="0" applyNumberFormat="1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1" fontId="13" fillId="8" borderId="26" xfId="0" applyNumberFormat="1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 vertical="center"/>
    </xf>
    <xf numFmtId="164" fontId="6" fillId="7" borderId="9" xfId="0" applyNumberFormat="1" applyFont="1" applyFill="1" applyBorder="1" applyAlignment="1">
      <alignment horizontal="center"/>
    </xf>
    <xf numFmtId="1" fontId="6" fillId="7" borderId="9" xfId="0" applyNumberFormat="1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2" fillId="8" borderId="46" xfId="0" applyFont="1" applyFill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39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4" borderId="31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left"/>
    </xf>
    <xf numFmtId="0" fontId="12" fillId="4" borderId="35" xfId="0" applyFont="1" applyFill="1" applyBorder="1" applyAlignment="1">
      <alignment horizontal="left"/>
    </xf>
    <xf numFmtId="14" fontId="7" fillId="0" borderId="28" xfId="0" applyNumberFormat="1" applyFont="1" applyBorder="1" applyAlignment="1">
      <alignment horizontal="center" vertical="center"/>
    </xf>
    <xf numFmtId="0" fontId="12" fillId="8" borderId="31" xfId="0" applyFont="1" applyFill="1" applyBorder="1" applyAlignment="1">
      <alignment horizontal="left" vertical="center"/>
    </xf>
    <xf numFmtId="0" fontId="12" fillId="8" borderId="30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7" fillId="7" borderId="31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2" fillId="0" borderId="31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left" vertical="center"/>
    </xf>
    <xf numFmtId="0" fontId="4" fillId="6" borderId="3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59"/>
  <sheetViews>
    <sheetView tabSelected="1" workbookViewId="0">
      <pane xSplit="8" ySplit="3" topLeftCell="I4" activePane="bottomRight" state="frozen"/>
      <selection pane="topRight" activeCell="J1" sqref="J1"/>
      <selection pane="bottomLeft" activeCell="A6" sqref="A6"/>
      <selection pane="bottomRight" activeCell="C80" sqref="C80:C83"/>
    </sheetView>
  </sheetViews>
  <sheetFormatPr defaultRowHeight="15" x14ac:dyDescent="0.25"/>
  <cols>
    <col min="1" max="1" width="4.28515625" style="98" customWidth="1"/>
    <col min="2" max="2" width="18" customWidth="1"/>
    <col min="3" max="3" width="11.42578125" style="98" customWidth="1"/>
    <col min="4" max="4" width="11.5703125" customWidth="1"/>
    <col min="5" max="5" width="28.7109375" customWidth="1"/>
    <col min="6" max="6" width="16.7109375" customWidth="1"/>
    <col min="7" max="7" width="19.140625" customWidth="1"/>
    <col min="8" max="8" width="3" customWidth="1"/>
    <col min="9" max="9" width="4.7109375" customWidth="1"/>
    <col min="10" max="10" width="4.85546875" customWidth="1"/>
    <col min="11" max="11" width="6.85546875" customWidth="1"/>
    <col min="12" max="12" width="7" customWidth="1"/>
    <col min="13" max="13" width="6.140625" customWidth="1"/>
    <col min="14" max="14" width="6" customWidth="1"/>
    <col min="15" max="15" width="6.7109375" customWidth="1"/>
    <col min="16" max="16" width="9.5703125" style="90" customWidth="1"/>
    <col min="17" max="17" width="6.7109375" customWidth="1"/>
    <col min="18" max="18" width="9.140625" customWidth="1"/>
  </cols>
  <sheetData>
    <row r="1" spans="1:18" ht="15.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49.5" customHeight="1" x14ac:dyDescent="0.25">
      <c r="A2" s="209" t="s">
        <v>191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106"/>
    </row>
    <row r="3" spans="1:18" ht="15.75" customHeight="1" x14ac:dyDescent="0.25">
      <c r="A3" s="242" t="s">
        <v>96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163"/>
    </row>
    <row r="4" spans="1:18" ht="15.75" thickBot="1" x14ac:dyDescent="0.3"/>
    <row r="5" spans="1:18" ht="30" customHeight="1" thickBot="1" x14ac:dyDescent="0.3">
      <c r="A5" s="210" t="s">
        <v>95</v>
      </c>
      <c r="B5" s="212" t="s">
        <v>12</v>
      </c>
      <c r="C5" s="212" t="s">
        <v>22</v>
      </c>
      <c r="D5" s="212" t="s">
        <v>97</v>
      </c>
      <c r="E5" s="212" t="s">
        <v>98</v>
      </c>
      <c r="F5" s="212" t="s">
        <v>99</v>
      </c>
      <c r="G5" s="212" t="s">
        <v>5</v>
      </c>
      <c r="H5" s="214" t="s">
        <v>100</v>
      </c>
      <c r="I5" s="214" t="s">
        <v>101</v>
      </c>
      <c r="J5" s="214" t="s">
        <v>102</v>
      </c>
      <c r="K5" s="214" t="s">
        <v>9</v>
      </c>
      <c r="L5" s="216" t="s">
        <v>103</v>
      </c>
      <c r="M5" s="218" t="s">
        <v>104</v>
      </c>
      <c r="N5" s="219"/>
      <c r="O5" s="219"/>
      <c r="P5" s="219"/>
      <c r="Q5" s="220"/>
      <c r="R5" s="105"/>
    </row>
    <row r="6" spans="1:18" ht="49.5" customHeight="1" thickBot="1" x14ac:dyDescent="0.3">
      <c r="A6" s="211"/>
      <c r="B6" s="213"/>
      <c r="C6" s="213"/>
      <c r="D6" s="213"/>
      <c r="E6" s="213"/>
      <c r="F6" s="213"/>
      <c r="G6" s="213"/>
      <c r="H6" s="215"/>
      <c r="I6" s="215"/>
      <c r="J6" s="215"/>
      <c r="K6" s="215"/>
      <c r="L6" s="217"/>
      <c r="M6" s="151" t="s">
        <v>105</v>
      </c>
      <c r="N6" s="152" t="s">
        <v>109</v>
      </c>
      <c r="O6" s="152" t="s">
        <v>106</v>
      </c>
      <c r="P6" s="141" t="s">
        <v>107</v>
      </c>
      <c r="Q6" s="153" t="s">
        <v>108</v>
      </c>
    </row>
    <row r="7" spans="1:18" ht="15.75" thickBot="1" x14ac:dyDescent="0.3">
      <c r="A7" s="221" t="s">
        <v>114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</row>
    <row r="8" spans="1:18" ht="25.5" x14ac:dyDescent="0.25">
      <c r="A8" s="201" t="s">
        <v>115</v>
      </c>
      <c r="B8" s="195" t="s">
        <v>130</v>
      </c>
      <c r="C8" s="195" t="s">
        <v>131</v>
      </c>
      <c r="D8" s="195" t="s">
        <v>132</v>
      </c>
      <c r="E8" s="107" t="s">
        <v>111</v>
      </c>
      <c r="F8" s="22" t="s">
        <v>34</v>
      </c>
      <c r="G8" s="22" t="s">
        <v>133</v>
      </c>
      <c r="H8" s="22">
        <v>4</v>
      </c>
      <c r="I8" s="22">
        <v>7</v>
      </c>
      <c r="J8" s="23" t="s">
        <v>67</v>
      </c>
      <c r="K8" s="22">
        <v>0.8</v>
      </c>
      <c r="L8" s="114" t="s">
        <v>58</v>
      </c>
      <c r="M8" s="119">
        <v>108</v>
      </c>
      <c r="N8" s="22">
        <v>211</v>
      </c>
      <c r="O8" s="22">
        <v>26</v>
      </c>
      <c r="P8" s="7">
        <f t="shared" ref="P8:P21" si="0">M8+N8+O8</f>
        <v>345</v>
      </c>
      <c r="Q8" s="120">
        <v>40</v>
      </c>
    </row>
    <row r="9" spans="1:18" ht="25.5" x14ac:dyDescent="0.25">
      <c r="A9" s="202"/>
      <c r="B9" s="196"/>
      <c r="C9" s="196"/>
      <c r="D9" s="196"/>
      <c r="E9" s="107" t="s">
        <v>111</v>
      </c>
      <c r="F9" s="22" t="s">
        <v>34</v>
      </c>
      <c r="G9" s="22" t="s">
        <v>133</v>
      </c>
      <c r="H9" s="22">
        <v>4</v>
      </c>
      <c r="I9" s="22">
        <v>95</v>
      </c>
      <c r="J9" s="23" t="s">
        <v>64</v>
      </c>
      <c r="K9" s="22">
        <v>1.2</v>
      </c>
      <c r="L9" s="114" t="s">
        <v>58</v>
      </c>
      <c r="M9" s="119">
        <v>272</v>
      </c>
      <c r="N9" s="22">
        <v>236</v>
      </c>
      <c r="O9" s="22">
        <v>41</v>
      </c>
      <c r="P9" s="7">
        <f t="shared" si="0"/>
        <v>549</v>
      </c>
      <c r="Q9" s="120">
        <v>94</v>
      </c>
    </row>
    <row r="10" spans="1:18" ht="26.25" thickBot="1" x14ac:dyDescent="0.3">
      <c r="A10" s="203"/>
      <c r="B10" s="197"/>
      <c r="C10" s="197"/>
      <c r="D10" s="197"/>
      <c r="E10" s="107" t="s">
        <v>111</v>
      </c>
      <c r="F10" s="22" t="s">
        <v>34</v>
      </c>
      <c r="G10" s="22" t="s">
        <v>133</v>
      </c>
      <c r="H10" s="22">
        <v>4</v>
      </c>
      <c r="I10" s="22">
        <v>154</v>
      </c>
      <c r="J10" s="23" t="s">
        <v>134</v>
      </c>
      <c r="K10" s="22">
        <v>4.4000000000000004</v>
      </c>
      <c r="L10" s="114" t="s">
        <v>58</v>
      </c>
      <c r="M10" s="119">
        <v>614</v>
      </c>
      <c r="N10" s="22">
        <v>596</v>
      </c>
      <c r="O10" s="22">
        <v>100</v>
      </c>
      <c r="P10" s="7">
        <f t="shared" si="0"/>
        <v>1310</v>
      </c>
      <c r="Q10" s="120">
        <v>243</v>
      </c>
    </row>
    <row r="11" spans="1:18" ht="15.75" thickBot="1" x14ac:dyDescent="0.3">
      <c r="A11" s="228" t="s">
        <v>135</v>
      </c>
      <c r="B11" s="229"/>
      <c r="C11" s="229"/>
      <c r="D11" s="229"/>
      <c r="E11" s="229"/>
      <c r="F11" s="186" t="s">
        <v>26</v>
      </c>
      <c r="G11" s="187"/>
      <c r="H11" s="188" t="s">
        <v>26</v>
      </c>
      <c r="I11" s="188"/>
      <c r="J11" s="188"/>
      <c r="K11" s="136">
        <f>SUM(K8:K10)</f>
        <v>6.4</v>
      </c>
      <c r="L11" s="123" t="s">
        <v>26</v>
      </c>
      <c r="M11" s="137">
        <f>SUM(M8:M10)</f>
        <v>994</v>
      </c>
      <c r="N11" s="137">
        <f>SUM(N8:N10)</f>
        <v>1043</v>
      </c>
      <c r="O11" s="137">
        <f>SUM(O8:O10)</f>
        <v>167</v>
      </c>
      <c r="P11" s="138">
        <f t="shared" si="0"/>
        <v>2204</v>
      </c>
      <c r="Q11" s="139">
        <f>SUM(Q8:Q10)</f>
        <v>377</v>
      </c>
    </row>
    <row r="12" spans="1:18" ht="25.5" x14ac:dyDescent="0.25">
      <c r="A12" s="201" t="s">
        <v>116</v>
      </c>
      <c r="B12" s="195" t="s">
        <v>136</v>
      </c>
      <c r="C12" s="195" t="s">
        <v>131</v>
      </c>
      <c r="D12" s="195" t="s">
        <v>137</v>
      </c>
      <c r="E12" s="107" t="s">
        <v>111</v>
      </c>
      <c r="F12" s="22" t="s">
        <v>32</v>
      </c>
      <c r="G12" s="22" t="s">
        <v>133</v>
      </c>
      <c r="H12" s="22">
        <v>4</v>
      </c>
      <c r="I12" s="22">
        <v>20</v>
      </c>
      <c r="J12" s="23" t="s">
        <v>138</v>
      </c>
      <c r="K12" s="22">
        <v>2.2000000000000002</v>
      </c>
      <c r="L12" s="114" t="s">
        <v>58</v>
      </c>
      <c r="M12" s="119">
        <v>180</v>
      </c>
      <c r="N12" s="22">
        <v>566</v>
      </c>
      <c r="O12" s="22">
        <v>45</v>
      </c>
      <c r="P12" s="7">
        <f t="shared" si="0"/>
        <v>791</v>
      </c>
      <c r="Q12" s="120">
        <v>113</v>
      </c>
    </row>
    <row r="13" spans="1:18" ht="26.25" thickBot="1" x14ac:dyDescent="0.3">
      <c r="A13" s="203"/>
      <c r="B13" s="197"/>
      <c r="C13" s="197"/>
      <c r="D13" s="197"/>
      <c r="E13" s="107" t="s">
        <v>111</v>
      </c>
      <c r="F13" s="22" t="s">
        <v>32</v>
      </c>
      <c r="G13" s="22" t="s">
        <v>133</v>
      </c>
      <c r="H13" s="22">
        <v>4</v>
      </c>
      <c r="I13" s="22">
        <v>40</v>
      </c>
      <c r="J13" s="23" t="s">
        <v>67</v>
      </c>
      <c r="K13" s="22">
        <v>3.5</v>
      </c>
      <c r="L13" s="114" t="s">
        <v>58</v>
      </c>
      <c r="M13" s="119">
        <v>302</v>
      </c>
      <c r="N13" s="22">
        <v>571</v>
      </c>
      <c r="O13" s="22">
        <v>65</v>
      </c>
      <c r="P13" s="7">
        <f t="shared" si="0"/>
        <v>938</v>
      </c>
      <c r="Q13" s="120">
        <v>116</v>
      </c>
    </row>
    <row r="14" spans="1:18" ht="15.75" thickBot="1" x14ac:dyDescent="0.3">
      <c r="A14" s="228" t="s">
        <v>139</v>
      </c>
      <c r="B14" s="229"/>
      <c r="C14" s="229"/>
      <c r="D14" s="229"/>
      <c r="E14" s="229"/>
      <c r="F14" s="186" t="s">
        <v>26</v>
      </c>
      <c r="G14" s="187"/>
      <c r="H14" s="188" t="s">
        <v>26</v>
      </c>
      <c r="I14" s="188"/>
      <c r="J14" s="188"/>
      <c r="K14" s="136">
        <f>SUM(K12:K13)</f>
        <v>5.7</v>
      </c>
      <c r="L14" s="123" t="s">
        <v>26</v>
      </c>
      <c r="M14" s="137">
        <f>SUM(M12:M13)</f>
        <v>482</v>
      </c>
      <c r="N14" s="137">
        <f t="shared" ref="N14" si="1">SUM(N12:N13)</f>
        <v>1137</v>
      </c>
      <c r="O14" s="137">
        <f t="shared" ref="O14" si="2">SUM(O12:O13)</f>
        <v>110</v>
      </c>
      <c r="P14" s="138">
        <f t="shared" si="0"/>
        <v>1729</v>
      </c>
      <c r="Q14" s="139">
        <f>SUM(Q12:Q13)</f>
        <v>229</v>
      </c>
    </row>
    <row r="15" spans="1:18" ht="25.5" x14ac:dyDescent="0.25">
      <c r="A15" s="201" t="s">
        <v>117</v>
      </c>
      <c r="B15" s="195" t="s">
        <v>140</v>
      </c>
      <c r="C15" s="195" t="s">
        <v>131</v>
      </c>
      <c r="D15" s="195" t="s">
        <v>132</v>
      </c>
      <c r="E15" s="107" t="s">
        <v>111</v>
      </c>
      <c r="F15" s="22" t="s">
        <v>35</v>
      </c>
      <c r="G15" s="22" t="s">
        <v>133</v>
      </c>
      <c r="H15" s="22">
        <v>4</v>
      </c>
      <c r="I15" s="22">
        <v>1</v>
      </c>
      <c r="J15" s="23" t="s">
        <v>38</v>
      </c>
      <c r="K15" s="22">
        <v>4.9000000000000004</v>
      </c>
      <c r="L15" s="114" t="s">
        <v>58</v>
      </c>
      <c r="M15" s="119">
        <v>781</v>
      </c>
      <c r="N15" s="22">
        <v>715</v>
      </c>
      <c r="O15" s="22">
        <v>100</v>
      </c>
      <c r="P15" s="7">
        <f t="shared" si="0"/>
        <v>1596</v>
      </c>
      <c r="Q15" s="120">
        <v>366</v>
      </c>
    </row>
    <row r="16" spans="1:18" ht="25.5" x14ac:dyDescent="0.25">
      <c r="A16" s="202"/>
      <c r="B16" s="196"/>
      <c r="C16" s="196"/>
      <c r="D16" s="196"/>
      <c r="E16" s="107" t="s">
        <v>111</v>
      </c>
      <c r="F16" s="22" t="s">
        <v>35</v>
      </c>
      <c r="G16" s="22" t="s">
        <v>133</v>
      </c>
      <c r="H16" s="22">
        <v>4</v>
      </c>
      <c r="I16" s="22">
        <v>60</v>
      </c>
      <c r="J16" s="23" t="s">
        <v>134</v>
      </c>
      <c r="K16" s="22">
        <v>2.2999999999999998</v>
      </c>
      <c r="L16" s="114" t="s">
        <v>58</v>
      </c>
      <c r="M16" s="119">
        <v>338</v>
      </c>
      <c r="N16" s="22">
        <v>289</v>
      </c>
      <c r="O16" s="22">
        <v>39</v>
      </c>
      <c r="P16" s="7">
        <f t="shared" si="0"/>
        <v>666</v>
      </c>
      <c r="Q16" s="120">
        <v>128</v>
      </c>
    </row>
    <row r="17" spans="1:17" ht="26.25" thickBot="1" x14ac:dyDescent="0.3">
      <c r="A17" s="203"/>
      <c r="B17" s="197"/>
      <c r="C17" s="197"/>
      <c r="D17" s="197"/>
      <c r="E17" s="107" t="s">
        <v>111</v>
      </c>
      <c r="F17" s="22" t="s">
        <v>35</v>
      </c>
      <c r="G17" s="22" t="s">
        <v>133</v>
      </c>
      <c r="H17" s="22">
        <v>4</v>
      </c>
      <c r="I17" s="22">
        <v>75</v>
      </c>
      <c r="J17" s="23" t="s">
        <v>63</v>
      </c>
      <c r="K17" s="22">
        <v>5</v>
      </c>
      <c r="L17" s="114" t="s">
        <v>58</v>
      </c>
      <c r="M17" s="119">
        <v>425</v>
      </c>
      <c r="N17" s="22">
        <v>938</v>
      </c>
      <c r="O17" s="22">
        <v>85</v>
      </c>
      <c r="P17" s="7">
        <f t="shared" si="0"/>
        <v>1448</v>
      </c>
      <c r="Q17" s="120">
        <v>236</v>
      </c>
    </row>
    <row r="18" spans="1:17" ht="15.75" thickBot="1" x14ac:dyDescent="0.3">
      <c r="A18" s="228" t="s">
        <v>141</v>
      </c>
      <c r="B18" s="229"/>
      <c r="C18" s="229"/>
      <c r="D18" s="229"/>
      <c r="E18" s="229"/>
      <c r="F18" s="186" t="s">
        <v>26</v>
      </c>
      <c r="G18" s="187"/>
      <c r="H18" s="188" t="s">
        <v>26</v>
      </c>
      <c r="I18" s="188"/>
      <c r="J18" s="188"/>
      <c r="K18" s="136">
        <f>SUM(K15:K17)</f>
        <v>12.2</v>
      </c>
      <c r="L18" s="123" t="s">
        <v>26</v>
      </c>
      <c r="M18" s="137">
        <f>SUM(M15:M17)</f>
        <v>1544</v>
      </c>
      <c r="N18" s="137">
        <f>SUM(N15:N17)</f>
        <v>1942</v>
      </c>
      <c r="O18" s="137">
        <f>SUM(O15:O17)</f>
        <v>224</v>
      </c>
      <c r="P18" s="138">
        <f t="shared" si="0"/>
        <v>3710</v>
      </c>
      <c r="Q18" s="139">
        <f>SUM(Q15:Q17)</f>
        <v>730</v>
      </c>
    </row>
    <row r="19" spans="1:17" ht="25.5" x14ac:dyDescent="0.25">
      <c r="A19" s="201" t="s">
        <v>121</v>
      </c>
      <c r="B19" s="195" t="s">
        <v>142</v>
      </c>
      <c r="C19" s="195" t="s">
        <v>131</v>
      </c>
      <c r="D19" s="195" t="s">
        <v>137</v>
      </c>
      <c r="E19" s="107" t="s">
        <v>111</v>
      </c>
      <c r="F19" s="22" t="s">
        <v>36</v>
      </c>
      <c r="G19" s="22" t="s">
        <v>133</v>
      </c>
      <c r="H19" s="22">
        <v>4</v>
      </c>
      <c r="I19" s="22">
        <v>31</v>
      </c>
      <c r="J19" s="23" t="s">
        <v>143</v>
      </c>
      <c r="K19" s="22">
        <v>1.6</v>
      </c>
      <c r="L19" s="114" t="s">
        <v>58</v>
      </c>
      <c r="M19" s="119">
        <v>268</v>
      </c>
      <c r="N19" s="22">
        <v>361</v>
      </c>
      <c r="O19" s="22">
        <v>45</v>
      </c>
      <c r="P19" s="7">
        <f t="shared" si="0"/>
        <v>674</v>
      </c>
      <c r="Q19" s="120">
        <v>95</v>
      </c>
    </row>
    <row r="20" spans="1:17" ht="26.25" thickBot="1" x14ac:dyDescent="0.3">
      <c r="A20" s="203"/>
      <c r="B20" s="197"/>
      <c r="C20" s="197"/>
      <c r="D20" s="197"/>
      <c r="E20" s="107" t="s">
        <v>111</v>
      </c>
      <c r="F20" s="22" t="s">
        <v>36</v>
      </c>
      <c r="G20" s="22" t="s">
        <v>133</v>
      </c>
      <c r="H20" s="22">
        <v>4</v>
      </c>
      <c r="I20" s="22">
        <v>40</v>
      </c>
      <c r="J20" s="23" t="s">
        <v>75</v>
      </c>
      <c r="K20" s="22">
        <v>1.7</v>
      </c>
      <c r="L20" s="114" t="s">
        <v>58</v>
      </c>
      <c r="M20" s="119">
        <v>290</v>
      </c>
      <c r="N20" s="22">
        <v>380</v>
      </c>
      <c r="O20" s="22">
        <v>55</v>
      </c>
      <c r="P20" s="7">
        <f t="shared" si="0"/>
        <v>725</v>
      </c>
      <c r="Q20" s="120">
        <v>105</v>
      </c>
    </row>
    <row r="21" spans="1:17" ht="15.75" thickBot="1" x14ac:dyDescent="0.3">
      <c r="A21" s="228" t="s">
        <v>139</v>
      </c>
      <c r="B21" s="229"/>
      <c r="C21" s="229"/>
      <c r="D21" s="229"/>
      <c r="E21" s="229"/>
      <c r="F21" s="186" t="s">
        <v>26</v>
      </c>
      <c r="G21" s="187"/>
      <c r="H21" s="188" t="s">
        <v>26</v>
      </c>
      <c r="I21" s="188"/>
      <c r="J21" s="188"/>
      <c r="K21" s="136">
        <f>SUM(K19:K20)</f>
        <v>3.3</v>
      </c>
      <c r="L21" s="123" t="s">
        <v>26</v>
      </c>
      <c r="M21" s="137">
        <f>SUM(M19:M20)</f>
        <v>558</v>
      </c>
      <c r="N21" s="137">
        <f t="shared" ref="N21" si="3">SUM(N19:N20)</f>
        <v>741</v>
      </c>
      <c r="O21" s="137">
        <f t="shared" ref="O21" si="4">SUM(O19:O20)</f>
        <v>100</v>
      </c>
      <c r="P21" s="138">
        <f t="shared" si="0"/>
        <v>1399</v>
      </c>
      <c r="Q21" s="139">
        <f>SUM(Q19:Q20)</f>
        <v>200</v>
      </c>
    </row>
    <row r="22" spans="1:17" ht="15.75" thickBot="1" x14ac:dyDescent="0.3">
      <c r="A22" s="243" t="s">
        <v>144</v>
      </c>
      <c r="B22" s="244"/>
      <c r="C22" s="244"/>
      <c r="D22" s="244"/>
      <c r="E22" s="244"/>
      <c r="F22" s="235"/>
      <c r="G22" s="237"/>
      <c r="H22" s="235" t="s">
        <v>26</v>
      </c>
      <c r="I22" s="236"/>
      <c r="J22" s="237"/>
      <c r="K22" s="159">
        <f>K11+K14+K18+K21</f>
        <v>27.6</v>
      </c>
      <c r="L22" s="157" t="s">
        <v>26</v>
      </c>
      <c r="M22" s="158">
        <f>M11+M14+M18+M21</f>
        <v>3578</v>
      </c>
      <c r="N22" s="158">
        <f>N11+N14+N18+N21</f>
        <v>4863</v>
      </c>
      <c r="O22" s="158">
        <f>O11+O14+O18+O21</f>
        <v>601</v>
      </c>
      <c r="P22" s="156">
        <f t="shared" ref="P22" si="5">M22+N22+O22</f>
        <v>9042</v>
      </c>
      <c r="Q22" s="158">
        <f>Q11+Q14+Q18+Q21</f>
        <v>1536</v>
      </c>
    </row>
    <row r="23" spans="1:17" ht="15.75" thickBot="1" x14ac:dyDescent="0.3">
      <c r="A23" s="224" t="s">
        <v>113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6"/>
    </row>
    <row r="24" spans="1:17" s="98" customFormat="1" ht="25.5" x14ac:dyDescent="0.25">
      <c r="A24" s="199" t="s">
        <v>115</v>
      </c>
      <c r="B24" s="196" t="s">
        <v>153</v>
      </c>
      <c r="C24" s="227" t="s">
        <v>154</v>
      </c>
      <c r="D24" s="196" t="s">
        <v>155</v>
      </c>
      <c r="E24" s="125" t="s">
        <v>111</v>
      </c>
      <c r="F24" s="20" t="s">
        <v>34</v>
      </c>
      <c r="G24" s="20" t="s">
        <v>120</v>
      </c>
      <c r="H24" s="20">
        <v>4</v>
      </c>
      <c r="I24" s="20">
        <v>76</v>
      </c>
      <c r="J24" s="20">
        <v>4</v>
      </c>
      <c r="K24" s="20">
        <v>5</v>
      </c>
      <c r="L24" s="126" t="s">
        <v>58</v>
      </c>
      <c r="M24" s="127">
        <v>23</v>
      </c>
      <c r="N24" s="20">
        <v>136</v>
      </c>
      <c r="O24" s="20">
        <v>5</v>
      </c>
      <c r="P24" s="7">
        <f t="shared" ref="P24:P25" si="6">M24+N24+O24</f>
        <v>164</v>
      </c>
      <c r="Q24" s="128">
        <v>30</v>
      </c>
    </row>
    <row r="25" spans="1:17" s="98" customFormat="1" ht="26.25" thickBot="1" x14ac:dyDescent="0.3">
      <c r="A25" s="199"/>
      <c r="B25" s="196"/>
      <c r="C25" s="227"/>
      <c r="D25" s="196"/>
      <c r="E25" s="107" t="s">
        <v>111</v>
      </c>
      <c r="F25" s="22" t="s">
        <v>34</v>
      </c>
      <c r="G25" s="22" t="s">
        <v>120</v>
      </c>
      <c r="H25" s="22">
        <v>4</v>
      </c>
      <c r="I25" s="22">
        <v>121</v>
      </c>
      <c r="J25" s="22">
        <v>3</v>
      </c>
      <c r="K25" s="22">
        <v>15</v>
      </c>
      <c r="L25" s="114" t="s">
        <v>58</v>
      </c>
      <c r="M25" s="119">
        <v>54</v>
      </c>
      <c r="N25" s="22">
        <v>512</v>
      </c>
      <c r="O25" s="22">
        <v>18</v>
      </c>
      <c r="P25" s="7">
        <f t="shared" si="6"/>
        <v>584</v>
      </c>
      <c r="Q25" s="120">
        <v>82</v>
      </c>
    </row>
    <row r="26" spans="1:17" s="98" customFormat="1" ht="15.75" thickBot="1" x14ac:dyDescent="0.3">
      <c r="A26" s="233" t="s">
        <v>156</v>
      </c>
      <c r="B26" s="234"/>
      <c r="C26" s="234"/>
      <c r="D26" s="234"/>
      <c r="E26" s="234"/>
      <c r="F26" s="238" t="s">
        <v>26</v>
      </c>
      <c r="G26" s="239"/>
      <c r="H26" s="240" t="s">
        <v>26</v>
      </c>
      <c r="I26" s="240"/>
      <c r="J26" s="240"/>
      <c r="K26" s="130">
        <f>SUM(K24:K25)</f>
        <v>20</v>
      </c>
      <c r="L26" s="124" t="s">
        <v>26</v>
      </c>
      <c r="M26" s="132">
        <f>SUM(M24:M25)</f>
        <v>77</v>
      </c>
      <c r="N26" s="132">
        <f>SUM(N24:N25)</f>
        <v>648</v>
      </c>
      <c r="O26" s="132">
        <f>SUM(O24:O25)</f>
        <v>23</v>
      </c>
      <c r="P26" s="131">
        <f>M26+N26+O26</f>
        <v>748</v>
      </c>
      <c r="Q26" s="133">
        <f>SUM(Q24:Q25)</f>
        <v>112</v>
      </c>
    </row>
    <row r="27" spans="1:17" s="98" customFormat="1" ht="25.5" x14ac:dyDescent="0.25">
      <c r="A27" s="171" t="s">
        <v>116</v>
      </c>
      <c r="B27" s="117" t="s">
        <v>157</v>
      </c>
      <c r="C27" s="117" t="s">
        <v>154</v>
      </c>
      <c r="D27" s="117" t="s">
        <v>155</v>
      </c>
      <c r="E27" s="107" t="s">
        <v>111</v>
      </c>
      <c r="F27" s="22" t="s">
        <v>34</v>
      </c>
      <c r="G27" s="22" t="s">
        <v>119</v>
      </c>
      <c r="H27" s="22">
        <v>4</v>
      </c>
      <c r="I27" s="22">
        <v>30</v>
      </c>
      <c r="J27" s="23" t="s">
        <v>25</v>
      </c>
      <c r="K27" s="22">
        <v>7.2</v>
      </c>
      <c r="L27" s="114" t="s">
        <v>58</v>
      </c>
      <c r="M27" s="119">
        <v>3</v>
      </c>
      <c r="N27" s="22">
        <v>141</v>
      </c>
      <c r="O27" s="22">
        <v>1</v>
      </c>
      <c r="P27" s="7">
        <f t="shared" ref="P27" si="7">M27+N27+O27</f>
        <v>145</v>
      </c>
      <c r="Q27" s="120">
        <v>48</v>
      </c>
    </row>
    <row r="28" spans="1:17" s="98" customFormat="1" ht="25.5" x14ac:dyDescent="0.25">
      <c r="A28" s="172" t="s">
        <v>117</v>
      </c>
      <c r="B28" s="22" t="s">
        <v>158</v>
      </c>
      <c r="C28" s="22" t="s">
        <v>154</v>
      </c>
      <c r="D28" s="22" t="s">
        <v>159</v>
      </c>
      <c r="E28" s="107" t="s">
        <v>111</v>
      </c>
      <c r="F28" s="22" t="s">
        <v>34</v>
      </c>
      <c r="G28" s="22" t="s">
        <v>119</v>
      </c>
      <c r="H28" s="22">
        <v>4</v>
      </c>
      <c r="I28" s="22">
        <v>114</v>
      </c>
      <c r="J28" s="23" t="s">
        <v>59</v>
      </c>
      <c r="K28" s="22">
        <v>2</v>
      </c>
      <c r="L28" s="114" t="s">
        <v>58</v>
      </c>
      <c r="M28" s="119">
        <v>1</v>
      </c>
      <c r="N28" s="22">
        <v>34</v>
      </c>
      <c r="O28" s="22">
        <v>0</v>
      </c>
      <c r="P28" s="7">
        <f>M28+N28+O28</f>
        <v>35</v>
      </c>
      <c r="Q28" s="120">
        <v>5</v>
      </c>
    </row>
    <row r="29" spans="1:17" s="98" customFormat="1" ht="25.5" x14ac:dyDescent="0.25">
      <c r="A29" s="172" t="s">
        <v>121</v>
      </c>
      <c r="B29" s="22" t="s">
        <v>160</v>
      </c>
      <c r="C29" s="22" t="s">
        <v>154</v>
      </c>
      <c r="D29" s="22" t="s">
        <v>159</v>
      </c>
      <c r="E29" s="107" t="s">
        <v>111</v>
      </c>
      <c r="F29" s="22" t="s">
        <v>34</v>
      </c>
      <c r="G29" s="22" t="s">
        <v>119</v>
      </c>
      <c r="H29" s="22">
        <v>3</v>
      </c>
      <c r="I29" s="22">
        <v>129</v>
      </c>
      <c r="J29" s="23" t="s">
        <v>75</v>
      </c>
      <c r="K29" s="22">
        <v>2.8</v>
      </c>
      <c r="L29" s="114" t="s">
        <v>58</v>
      </c>
      <c r="M29" s="119">
        <v>0</v>
      </c>
      <c r="N29" s="22">
        <v>36</v>
      </c>
      <c r="O29" s="22">
        <v>0</v>
      </c>
      <c r="P29" s="7">
        <f t="shared" ref="P29" si="8">M29+N29+O29</f>
        <v>36</v>
      </c>
      <c r="Q29" s="120">
        <v>4</v>
      </c>
    </row>
    <row r="30" spans="1:17" s="98" customFormat="1" ht="25.5" x14ac:dyDescent="0.25">
      <c r="A30" s="172" t="s">
        <v>122</v>
      </c>
      <c r="B30" s="22" t="s">
        <v>161</v>
      </c>
      <c r="C30" s="22" t="s">
        <v>154</v>
      </c>
      <c r="D30" s="22" t="s">
        <v>132</v>
      </c>
      <c r="E30" s="107" t="s">
        <v>111</v>
      </c>
      <c r="F30" s="22" t="s">
        <v>36</v>
      </c>
      <c r="G30" s="22" t="s">
        <v>120</v>
      </c>
      <c r="H30" s="22">
        <v>4</v>
      </c>
      <c r="I30" s="22">
        <v>13</v>
      </c>
      <c r="J30" s="23" t="s">
        <v>63</v>
      </c>
      <c r="K30" s="22">
        <v>12.8</v>
      </c>
      <c r="L30" s="114" t="s">
        <v>58</v>
      </c>
      <c r="M30" s="119">
        <v>15</v>
      </c>
      <c r="N30" s="22">
        <v>130</v>
      </c>
      <c r="O30" s="22">
        <v>5</v>
      </c>
      <c r="P30" s="7">
        <f t="shared" ref="P30:P31" si="9">M30+N30+O30</f>
        <v>150</v>
      </c>
      <c r="Q30" s="120">
        <v>20</v>
      </c>
    </row>
    <row r="31" spans="1:17" s="98" customFormat="1" ht="26.25" thickBot="1" x14ac:dyDescent="0.3">
      <c r="A31" s="173" t="s">
        <v>123</v>
      </c>
      <c r="B31" s="25" t="s">
        <v>162</v>
      </c>
      <c r="C31" s="25" t="s">
        <v>154</v>
      </c>
      <c r="D31" s="25" t="s">
        <v>155</v>
      </c>
      <c r="E31" s="112" t="s">
        <v>111</v>
      </c>
      <c r="F31" s="25" t="s">
        <v>36</v>
      </c>
      <c r="G31" s="25" t="s">
        <v>119</v>
      </c>
      <c r="H31" s="25">
        <v>2</v>
      </c>
      <c r="I31" s="25">
        <v>21</v>
      </c>
      <c r="J31" s="113" t="s">
        <v>67</v>
      </c>
      <c r="K31" s="25">
        <v>7.1</v>
      </c>
      <c r="L31" s="115" t="s">
        <v>58</v>
      </c>
      <c r="M31" s="121">
        <v>0</v>
      </c>
      <c r="N31" s="25">
        <v>98</v>
      </c>
      <c r="O31" s="25">
        <v>0</v>
      </c>
      <c r="P31" s="129">
        <f t="shared" si="9"/>
        <v>98</v>
      </c>
      <c r="Q31" s="122">
        <v>15</v>
      </c>
    </row>
    <row r="32" spans="1:17" s="98" customFormat="1" ht="25.5" x14ac:dyDescent="0.25">
      <c r="A32" s="230" t="s">
        <v>124</v>
      </c>
      <c r="B32" s="195" t="s">
        <v>163</v>
      </c>
      <c r="C32" s="195" t="s">
        <v>154</v>
      </c>
      <c r="D32" s="195" t="s">
        <v>127</v>
      </c>
      <c r="E32" s="154" t="s">
        <v>111</v>
      </c>
      <c r="F32" s="117" t="s">
        <v>27</v>
      </c>
      <c r="G32" s="117" t="s">
        <v>120</v>
      </c>
      <c r="H32" s="117">
        <v>4</v>
      </c>
      <c r="I32" s="117">
        <v>11</v>
      </c>
      <c r="J32" s="142" t="s">
        <v>73</v>
      </c>
      <c r="K32" s="117">
        <v>3.6</v>
      </c>
      <c r="L32" s="143" t="s">
        <v>58</v>
      </c>
      <c r="M32" s="116">
        <v>32</v>
      </c>
      <c r="N32" s="117">
        <v>105</v>
      </c>
      <c r="O32" s="117">
        <v>8</v>
      </c>
      <c r="P32" s="144">
        <f t="shared" ref="P32:P34" si="10">M32+N32+O32</f>
        <v>145</v>
      </c>
      <c r="Q32" s="118">
        <v>28</v>
      </c>
    </row>
    <row r="33" spans="1:17" s="98" customFormat="1" ht="25.5" x14ac:dyDescent="0.25">
      <c r="A33" s="231"/>
      <c r="B33" s="196"/>
      <c r="C33" s="196"/>
      <c r="D33" s="196"/>
      <c r="E33" s="107" t="s">
        <v>111</v>
      </c>
      <c r="F33" s="20" t="s">
        <v>27</v>
      </c>
      <c r="G33" s="22" t="s">
        <v>120</v>
      </c>
      <c r="H33" s="22">
        <v>2</v>
      </c>
      <c r="I33" s="22">
        <v>22</v>
      </c>
      <c r="J33" s="23" t="s">
        <v>65</v>
      </c>
      <c r="K33" s="22">
        <v>0.5</v>
      </c>
      <c r="L33" s="114" t="s">
        <v>70</v>
      </c>
      <c r="M33" s="119">
        <v>0</v>
      </c>
      <c r="N33" s="22">
        <v>11</v>
      </c>
      <c r="O33" s="22">
        <v>0</v>
      </c>
      <c r="P33" s="7">
        <f t="shared" si="10"/>
        <v>11</v>
      </c>
      <c r="Q33" s="120">
        <v>3</v>
      </c>
    </row>
    <row r="34" spans="1:17" s="98" customFormat="1" ht="26.25" thickBot="1" x14ac:dyDescent="0.3">
      <c r="A34" s="232"/>
      <c r="B34" s="197"/>
      <c r="C34" s="197"/>
      <c r="D34" s="197"/>
      <c r="E34" s="155" t="s">
        <v>111</v>
      </c>
      <c r="F34" s="135" t="s">
        <v>27</v>
      </c>
      <c r="G34" s="145" t="s">
        <v>120</v>
      </c>
      <c r="H34" s="145">
        <v>2</v>
      </c>
      <c r="I34" s="145">
        <v>40</v>
      </c>
      <c r="J34" s="146" t="s">
        <v>25</v>
      </c>
      <c r="K34" s="145">
        <v>5.0999999999999996</v>
      </c>
      <c r="L34" s="147" t="s">
        <v>58</v>
      </c>
      <c r="M34" s="148">
        <v>7</v>
      </c>
      <c r="N34" s="145">
        <v>105</v>
      </c>
      <c r="O34" s="145">
        <v>1</v>
      </c>
      <c r="P34" s="149">
        <f t="shared" si="10"/>
        <v>113</v>
      </c>
      <c r="Q34" s="150">
        <v>21</v>
      </c>
    </row>
    <row r="35" spans="1:17" s="98" customFormat="1" ht="15.75" thickBot="1" x14ac:dyDescent="0.3">
      <c r="A35" s="233" t="s">
        <v>164</v>
      </c>
      <c r="B35" s="234"/>
      <c r="C35" s="234"/>
      <c r="D35" s="234"/>
      <c r="E35" s="234"/>
      <c r="F35" s="238" t="s">
        <v>26</v>
      </c>
      <c r="G35" s="239"/>
      <c r="H35" s="240" t="s">
        <v>26</v>
      </c>
      <c r="I35" s="240"/>
      <c r="J35" s="240"/>
      <c r="K35" s="130">
        <f>SUM(K32:K34)</f>
        <v>9.1999999999999993</v>
      </c>
      <c r="L35" s="124" t="s">
        <v>26</v>
      </c>
      <c r="M35" s="132">
        <f>SUM(M32:M34)</f>
        <v>39</v>
      </c>
      <c r="N35" s="132">
        <f>SUM(N32:N34)</f>
        <v>221</v>
      </c>
      <c r="O35" s="132">
        <f>SUM(O32:O34)</f>
        <v>9</v>
      </c>
      <c r="P35" s="131">
        <f>M35+N35+O35</f>
        <v>269</v>
      </c>
      <c r="Q35" s="133">
        <f>SUM(Q32:Q34)</f>
        <v>52</v>
      </c>
    </row>
    <row r="36" spans="1:17" s="98" customFormat="1" ht="26.25" thickBot="1" x14ac:dyDescent="0.3">
      <c r="A36" s="170" t="s">
        <v>125</v>
      </c>
      <c r="B36" s="134" t="s">
        <v>165</v>
      </c>
      <c r="C36" s="25" t="s">
        <v>154</v>
      </c>
      <c r="D36" s="134" t="s">
        <v>110</v>
      </c>
      <c r="E36" s="164" t="s">
        <v>111</v>
      </c>
      <c r="F36" s="140" t="s">
        <v>27</v>
      </c>
      <c r="G36" s="25" t="s">
        <v>119</v>
      </c>
      <c r="H36" s="134">
        <v>4</v>
      </c>
      <c r="I36" s="134">
        <v>29</v>
      </c>
      <c r="J36" s="165" t="s">
        <v>93</v>
      </c>
      <c r="K36" s="134">
        <v>4.2</v>
      </c>
      <c r="L36" s="166" t="s">
        <v>58</v>
      </c>
      <c r="M36" s="167">
        <v>1</v>
      </c>
      <c r="N36" s="134">
        <v>63</v>
      </c>
      <c r="O36" s="134">
        <v>1</v>
      </c>
      <c r="P36" s="168">
        <f>M36+N36+O36</f>
        <v>65</v>
      </c>
      <c r="Q36" s="169">
        <v>10</v>
      </c>
    </row>
    <row r="37" spans="1:17" s="98" customFormat="1" ht="25.5" x14ac:dyDescent="0.25">
      <c r="A37" s="192" t="s">
        <v>126</v>
      </c>
      <c r="B37" s="195" t="s">
        <v>166</v>
      </c>
      <c r="C37" s="195" t="s">
        <v>154</v>
      </c>
      <c r="D37" s="195" t="s">
        <v>110</v>
      </c>
      <c r="E37" s="154" t="s">
        <v>111</v>
      </c>
      <c r="F37" s="117" t="s">
        <v>27</v>
      </c>
      <c r="G37" s="117" t="s">
        <v>129</v>
      </c>
      <c r="H37" s="117">
        <v>4</v>
      </c>
      <c r="I37" s="117">
        <v>5</v>
      </c>
      <c r="J37" s="142" t="s">
        <v>69</v>
      </c>
      <c r="K37" s="117">
        <v>7.3</v>
      </c>
      <c r="L37" s="143" t="s">
        <v>58</v>
      </c>
      <c r="M37" s="116">
        <v>1</v>
      </c>
      <c r="N37" s="117">
        <v>62</v>
      </c>
      <c r="O37" s="117">
        <v>2</v>
      </c>
      <c r="P37" s="144">
        <f t="shared" ref="P37:P40" si="11">M37+N37+O37</f>
        <v>65</v>
      </c>
      <c r="Q37" s="118">
        <v>9</v>
      </c>
    </row>
    <row r="38" spans="1:17" s="98" customFormat="1" ht="25.5" x14ac:dyDescent="0.25">
      <c r="A38" s="193"/>
      <c r="B38" s="196"/>
      <c r="C38" s="196"/>
      <c r="D38" s="196"/>
      <c r="E38" s="107" t="s">
        <v>111</v>
      </c>
      <c r="F38" s="20" t="s">
        <v>27</v>
      </c>
      <c r="G38" s="22" t="s">
        <v>129</v>
      </c>
      <c r="H38" s="22">
        <v>2</v>
      </c>
      <c r="I38" s="22">
        <v>15</v>
      </c>
      <c r="J38" s="23" t="s">
        <v>46</v>
      </c>
      <c r="K38" s="22">
        <v>1.2</v>
      </c>
      <c r="L38" s="114" t="s">
        <v>58</v>
      </c>
      <c r="M38" s="119">
        <v>1</v>
      </c>
      <c r="N38" s="22">
        <v>21</v>
      </c>
      <c r="O38" s="22">
        <v>0</v>
      </c>
      <c r="P38" s="7">
        <f t="shared" si="11"/>
        <v>22</v>
      </c>
      <c r="Q38" s="120">
        <v>1</v>
      </c>
    </row>
    <row r="39" spans="1:17" s="98" customFormat="1" ht="25.5" x14ac:dyDescent="0.25">
      <c r="A39" s="193"/>
      <c r="B39" s="196"/>
      <c r="C39" s="196"/>
      <c r="D39" s="196"/>
      <c r="E39" s="107" t="s">
        <v>111</v>
      </c>
      <c r="F39" s="22" t="s">
        <v>27</v>
      </c>
      <c r="G39" s="22" t="s">
        <v>129</v>
      </c>
      <c r="H39" s="22">
        <v>2</v>
      </c>
      <c r="I39" s="22">
        <v>47</v>
      </c>
      <c r="J39" s="23" t="s">
        <v>65</v>
      </c>
      <c r="K39" s="22">
        <v>5.8</v>
      </c>
      <c r="L39" s="114" t="s">
        <v>58</v>
      </c>
      <c r="M39" s="119">
        <v>4</v>
      </c>
      <c r="N39" s="22">
        <v>61</v>
      </c>
      <c r="O39" s="22">
        <v>3</v>
      </c>
      <c r="P39" s="7">
        <f t="shared" si="11"/>
        <v>68</v>
      </c>
      <c r="Q39" s="120">
        <v>8</v>
      </c>
    </row>
    <row r="40" spans="1:17" s="98" customFormat="1" ht="26.25" thickBot="1" x14ac:dyDescent="0.3">
      <c r="A40" s="194"/>
      <c r="B40" s="197"/>
      <c r="C40" s="197"/>
      <c r="D40" s="197"/>
      <c r="E40" s="155" t="s">
        <v>111</v>
      </c>
      <c r="F40" s="135" t="s">
        <v>27</v>
      </c>
      <c r="G40" s="145" t="s">
        <v>129</v>
      </c>
      <c r="H40" s="145">
        <v>4</v>
      </c>
      <c r="I40" s="145">
        <v>52</v>
      </c>
      <c r="J40" s="146" t="s">
        <v>67</v>
      </c>
      <c r="K40" s="145">
        <v>10.6</v>
      </c>
      <c r="L40" s="147" t="s">
        <v>58</v>
      </c>
      <c r="M40" s="148">
        <v>0</v>
      </c>
      <c r="N40" s="145">
        <v>62</v>
      </c>
      <c r="O40" s="145">
        <v>3</v>
      </c>
      <c r="P40" s="149">
        <f t="shared" si="11"/>
        <v>65</v>
      </c>
      <c r="Q40" s="150">
        <v>5</v>
      </c>
    </row>
    <row r="41" spans="1:17" s="98" customFormat="1" ht="15.75" thickBot="1" x14ac:dyDescent="0.3">
      <c r="A41" s="184" t="s">
        <v>167</v>
      </c>
      <c r="B41" s="185"/>
      <c r="C41" s="185"/>
      <c r="D41" s="185"/>
      <c r="E41" s="185"/>
      <c r="F41" s="186" t="s">
        <v>26</v>
      </c>
      <c r="G41" s="187"/>
      <c r="H41" s="188" t="s">
        <v>26</v>
      </c>
      <c r="I41" s="188"/>
      <c r="J41" s="188"/>
      <c r="K41" s="136">
        <f>SUM(K37:K40)</f>
        <v>24.9</v>
      </c>
      <c r="L41" s="123" t="s">
        <v>26</v>
      </c>
      <c r="M41" s="137">
        <f>SUM(M37:M40)</f>
        <v>6</v>
      </c>
      <c r="N41" s="137">
        <f t="shared" ref="N41" si="12">SUM(N37:N40)</f>
        <v>206</v>
      </c>
      <c r="O41" s="137">
        <f t="shared" ref="O41" si="13">SUM(O37:O40)</f>
        <v>8</v>
      </c>
      <c r="P41" s="138">
        <f>M41+N41+O41</f>
        <v>220</v>
      </c>
      <c r="Q41" s="139">
        <f>SUM(Q37:Q40)</f>
        <v>23</v>
      </c>
    </row>
    <row r="42" spans="1:17" s="98" customFormat="1" ht="25.5" x14ac:dyDescent="0.25">
      <c r="A42" s="198" t="s">
        <v>128</v>
      </c>
      <c r="B42" s="195" t="s">
        <v>168</v>
      </c>
      <c r="C42" s="195" t="s">
        <v>169</v>
      </c>
      <c r="D42" s="195" t="s">
        <v>132</v>
      </c>
      <c r="E42" s="107" t="s">
        <v>111</v>
      </c>
      <c r="F42" s="22" t="s">
        <v>27</v>
      </c>
      <c r="G42" s="22" t="s">
        <v>112</v>
      </c>
      <c r="H42" s="22">
        <v>4</v>
      </c>
      <c r="I42" s="22">
        <v>1</v>
      </c>
      <c r="J42" s="23" t="s">
        <v>59</v>
      </c>
      <c r="K42" s="22">
        <v>1.4</v>
      </c>
      <c r="L42" s="114" t="s">
        <v>58</v>
      </c>
      <c r="M42" s="119">
        <v>0</v>
      </c>
      <c r="N42" s="22">
        <v>0</v>
      </c>
      <c r="O42" s="22">
        <v>0</v>
      </c>
      <c r="P42" s="7">
        <f>M42+N42+O42</f>
        <v>0</v>
      </c>
      <c r="Q42" s="120">
        <v>4</v>
      </c>
    </row>
    <row r="43" spans="1:17" s="98" customFormat="1" ht="25.5" x14ac:dyDescent="0.25">
      <c r="A43" s="199"/>
      <c r="B43" s="196"/>
      <c r="C43" s="196"/>
      <c r="D43" s="196"/>
      <c r="E43" s="107" t="s">
        <v>111</v>
      </c>
      <c r="F43" s="22" t="s">
        <v>27</v>
      </c>
      <c r="G43" s="22" t="s">
        <v>112</v>
      </c>
      <c r="H43" s="22">
        <v>2</v>
      </c>
      <c r="I43" s="22">
        <v>23</v>
      </c>
      <c r="J43" s="23" t="s">
        <v>60</v>
      </c>
      <c r="K43" s="22">
        <v>2.6</v>
      </c>
      <c r="L43" s="114" t="s">
        <v>58</v>
      </c>
      <c r="M43" s="119">
        <v>0</v>
      </c>
      <c r="N43" s="22">
        <v>0</v>
      </c>
      <c r="O43" s="22">
        <v>0</v>
      </c>
      <c r="P43" s="7">
        <f>M43+N43+O43</f>
        <v>0</v>
      </c>
      <c r="Q43" s="120">
        <v>6</v>
      </c>
    </row>
    <row r="44" spans="1:17" s="98" customFormat="1" ht="26.25" thickBot="1" x14ac:dyDescent="0.3">
      <c r="A44" s="200"/>
      <c r="B44" s="197"/>
      <c r="C44" s="197"/>
      <c r="D44" s="197"/>
      <c r="E44" s="107" t="s">
        <v>111</v>
      </c>
      <c r="F44" s="22" t="s">
        <v>27</v>
      </c>
      <c r="G44" s="22" t="s">
        <v>112</v>
      </c>
      <c r="H44" s="22">
        <v>4</v>
      </c>
      <c r="I44" s="22">
        <v>28</v>
      </c>
      <c r="J44" s="23" t="s">
        <v>143</v>
      </c>
      <c r="K44" s="22">
        <v>1.7</v>
      </c>
      <c r="L44" s="114" t="s">
        <v>58</v>
      </c>
      <c r="M44" s="119">
        <v>0</v>
      </c>
      <c r="N44" s="22">
        <v>0</v>
      </c>
      <c r="O44" s="22">
        <v>0</v>
      </c>
      <c r="P44" s="7">
        <f>M44+N44+O44</f>
        <v>0</v>
      </c>
      <c r="Q44" s="120">
        <v>7</v>
      </c>
    </row>
    <row r="45" spans="1:17" s="98" customFormat="1" ht="15.75" thickBot="1" x14ac:dyDescent="0.3">
      <c r="A45" s="184" t="s">
        <v>171</v>
      </c>
      <c r="B45" s="185"/>
      <c r="C45" s="185"/>
      <c r="D45" s="185"/>
      <c r="E45" s="185"/>
      <c r="F45" s="186" t="s">
        <v>26</v>
      </c>
      <c r="G45" s="187"/>
      <c r="H45" s="188" t="s">
        <v>26</v>
      </c>
      <c r="I45" s="188"/>
      <c r="J45" s="188"/>
      <c r="K45" s="136">
        <f>SUM(K42:K44)</f>
        <v>5.7</v>
      </c>
      <c r="L45" s="123" t="s">
        <v>26</v>
      </c>
      <c r="M45" s="137">
        <f>SUM(M42:M44)</f>
        <v>0</v>
      </c>
      <c r="N45" s="137">
        <f>SUM(N42:N44)</f>
        <v>0</v>
      </c>
      <c r="O45" s="137">
        <f>SUM(O42:O44)</f>
        <v>0</v>
      </c>
      <c r="P45" s="138">
        <f>M45+N45+O45</f>
        <v>0</v>
      </c>
      <c r="Q45" s="139">
        <f>SUM(Q42:Q44)</f>
        <v>17</v>
      </c>
    </row>
    <row r="46" spans="1:17" s="98" customFormat="1" ht="25.5" x14ac:dyDescent="0.25">
      <c r="A46" s="198" t="s">
        <v>145</v>
      </c>
      <c r="B46" s="195" t="s">
        <v>170</v>
      </c>
      <c r="C46" s="195" t="s">
        <v>169</v>
      </c>
      <c r="D46" s="195" t="s">
        <v>132</v>
      </c>
      <c r="E46" s="125" t="s">
        <v>111</v>
      </c>
      <c r="F46" s="22" t="s">
        <v>27</v>
      </c>
      <c r="G46" s="22" t="s">
        <v>118</v>
      </c>
      <c r="H46" s="20">
        <v>2</v>
      </c>
      <c r="I46" s="20">
        <v>41</v>
      </c>
      <c r="J46" s="20">
        <v>1</v>
      </c>
      <c r="K46" s="20">
        <v>3</v>
      </c>
      <c r="L46" s="126" t="s">
        <v>58</v>
      </c>
      <c r="M46" s="127">
        <v>0</v>
      </c>
      <c r="N46" s="20">
        <v>0</v>
      </c>
      <c r="O46" s="20">
        <v>0</v>
      </c>
      <c r="P46" s="7">
        <f t="shared" ref="P46:P66" si="14">M46+N46+O46</f>
        <v>0</v>
      </c>
      <c r="Q46" s="128">
        <v>13</v>
      </c>
    </row>
    <row r="47" spans="1:17" s="98" customFormat="1" ht="25.5" x14ac:dyDescent="0.25">
      <c r="A47" s="199"/>
      <c r="B47" s="196"/>
      <c r="C47" s="196"/>
      <c r="D47" s="196"/>
      <c r="E47" s="107" t="s">
        <v>111</v>
      </c>
      <c r="F47" s="22" t="s">
        <v>27</v>
      </c>
      <c r="G47" s="22" t="s">
        <v>118</v>
      </c>
      <c r="H47" s="22">
        <v>2</v>
      </c>
      <c r="I47" s="22">
        <v>42</v>
      </c>
      <c r="J47" s="22">
        <v>14</v>
      </c>
      <c r="K47" s="22">
        <v>2.5</v>
      </c>
      <c r="L47" s="114" t="s">
        <v>58</v>
      </c>
      <c r="M47" s="119">
        <v>0</v>
      </c>
      <c r="N47" s="22">
        <v>0</v>
      </c>
      <c r="O47" s="22">
        <v>0</v>
      </c>
      <c r="P47" s="7">
        <f t="shared" si="14"/>
        <v>0</v>
      </c>
      <c r="Q47" s="120">
        <v>11</v>
      </c>
    </row>
    <row r="48" spans="1:17" s="98" customFormat="1" ht="26.25" thickBot="1" x14ac:dyDescent="0.3">
      <c r="A48" s="200"/>
      <c r="B48" s="197"/>
      <c r="C48" s="197"/>
      <c r="D48" s="197"/>
      <c r="E48" s="107" t="s">
        <v>111</v>
      </c>
      <c r="F48" s="22" t="s">
        <v>27</v>
      </c>
      <c r="G48" s="22" t="s">
        <v>118</v>
      </c>
      <c r="H48" s="22">
        <v>4</v>
      </c>
      <c r="I48" s="22">
        <v>50</v>
      </c>
      <c r="J48" s="22">
        <v>6</v>
      </c>
      <c r="K48" s="22">
        <v>3.3</v>
      </c>
      <c r="L48" s="114" t="s">
        <v>58</v>
      </c>
      <c r="M48" s="119">
        <v>0</v>
      </c>
      <c r="N48" s="22">
        <v>0</v>
      </c>
      <c r="O48" s="22">
        <v>0</v>
      </c>
      <c r="P48" s="7">
        <f t="shared" si="14"/>
        <v>0</v>
      </c>
      <c r="Q48" s="120">
        <v>13</v>
      </c>
    </row>
    <row r="49" spans="1:17" s="98" customFormat="1" ht="15.75" thickBot="1" x14ac:dyDescent="0.3">
      <c r="A49" s="184" t="s">
        <v>172</v>
      </c>
      <c r="B49" s="185"/>
      <c r="C49" s="185"/>
      <c r="D49" s="185"/>
      <c r="E49" s="185"/>
      <c r="F49" s="186" t="s">
        <v>26</v>
      </c>
      <c r="G49" s="187"/>
      <c r="H49" s="188" t="s">
        <v>26</v>
      </c>
      <c r="I49" s="188"/>
      <c r="J49" s="188"/>
      <c r="K49" s="136">
        <f>SUM(K46:K48)</f>
        <v>8.8000000000000007</v>
      </c>
      <c r="L49" s="123" t="s">
        <v>26</v>
      </c>
      <c r="M49" s="137">
        <f>SUM(M46:M48)</f>
        <v>0</v>
      </c>
      <c r="N49" s="137">
        <f>SUM(N46:N48)</f>
        <v>0</v>
      </c>
      <c r="O49" s="137">
        <f>SUM(O46:O48)</f>
        <v>0</v>
      </c>
      <c r="P49" s="138">
        <f>M49+N49+O49</f>
        <v>0</v>
      </c>
      <c r="Q49" s="139">
        <f>SUM(Q46:Q48)</f>
        <v>37</v>
      </c>
    </row>
    <row r="50" spans="1:17" s="98" customFormat="1" ht="25.5" x14ac:dyDescent="0.25">
      <c r="A50" s="198" t="s">
        <v>146</v>
      </c>
      <c r="B50" s="195" t="s">
        <v>173</v>
      </c>
      <c r="C50" s="195" t="s">
        <v>169</v>
      </c>
      <c r="D50" s="195" t="s">
        <v>132</v>
      </c>
      <c r="E50" s="107" t="s">
        <v>111</v>
      </c>
      <c r="F50" s="22" t="s">
        <v>34</v>
      </c>
      <c r="G50" s="22" t="s">
        <v>112</v>
      </c>
      <c r="H50" s="22">
        <v>4</v>
      </c>
      <c r="I50" s="22">
        <v>6</v>
      </c>
      <c r="J50" s="22">
        <v>3</v>
      </c>
      <c r="K50" s="22">
        <v>3.4</v>
      </c>
      <c r="L50" s="114" t="s">
        <v>58</v>
      </c>
      <c r="M50" s="119">
        <v>0</v>
      </c>
      <c r="N50" s="22">
        <v>0</v>
      </c>
      <c r="O50" s="22">
        <v>0</v>
      </c>
      <c r="P50" s="7">
        <f t="shared" si="14"/>
        <v>0</v>
      </c>
      <c r="Q50" s="120">
        <v>17</v>
      </c>
    </row>
    <row r="51" spans="1:17" s="98" customFormat="1" ht="25.5" x14ac:dyDescent="0.25">
      <c r="A51" s="199"/>
      <c r="B51" s="196"/>
      <c r="C51" s="196"/>
      <c r="D51" s="196"/>
      <c r="E51" s="107" t="s">
        <v>111</v>
      </c>
      <c r="F51" s="22" t="s">
        <v>34</v>
      </c>
      <c r="G51" s="22" t="s">
        <v>112</v>
      </c>
      <c r="H51" s="22">
        <v>4</v>
      </c>
      <c r="I51" s="22">
        <v>13</v>
      </c>
      <c r="J51" s="22">
        <v>9</v>
      </c>
      <c r="K51" s="22">
        <v>1.6</v>
      </c>
      <c r="L51" s="114" t="s">
        <v>58</v>
      </c>
      <c r="M51" s="119">
        <v>0</v>
      </c>
      <c r="N51" s="22">
        <v>0</v>
      </c>
      <c r="O51" s="22">
        <v>0</v>
      </c>
      <c r="P51" s="7">
        <f t="shared" si="14"/>
        <v>0</v>
      </c>
      <c r="Q51" s="120">
        <v>6</v>
      </c>
    </row>
    <row r="52" spans="1:17" s="98" customFormat="1" ht="25.5" x14ac:dyDescent="0.25">
      <c r="A52" s="199"/>
      <c r="B52" s="196"/>
      <c r="C52" s="196"/>
      <c r="D52" s="196"/>
      <c r="E52" s="107" t="s">
        <v>111</v>
      </c>
      <c r="F52" s="22" t="s">
        <v>34</v>
      </c>
      <c r="G52" s="22" t="s">
        <v>112</v>
      </c>
      <c r="H52" s="22">
        <v>4</v>
      </c>
      <c r="I52" s="22">
        <v>28</v>
      </c>
      <c r="J52" s="22">
        <v>1</v>
      </c>
      <c r="K52" s="22">
        <v>2.9</v>
      </c>
      <c r="L52" s="114" t="s">
        <v>58</v>
      </c>
      <c r="M52" s="119">
        <v>0</v>
      </c>
      <c r="N52" s="22">
        <v>0</v>
      </c>
      <c r="O52" s="22">
        <v>0</v>
      </c>
      <c r="P52" s="7">
        <f t="shared" si="14"/>
        <v>0</v>
      </c>
      <c r="Q52" s="120">
        <v>10</v>
      </c>
    </row>
    <row r="53" spans="1:17" s="98" customFormat="1" ht="25.5" x14ac:dyDescent="0.25">
      <c r="A53" s="199"/>
      <c r="B53" s="196"/>
      <c r="C53" s="196"/>
      <c r="D53" s="196"/>
      <c r="E53" s="107" t="s">
        <v>111</v>
      </c>
      <c r="F53" s="22" t="s">
        <v>34</v>
      </c>
      <c r="G53" s="22" t="s">
        <v>112</v>
      </c>
      <c r="H53" s="22">
        <v>4</v>
      </c>
      <c r="I53" s="22">
        <v>28</v>
      </c>
      <c r="J53" s="23" t="s">
        <v>174</v>
      </c>
      <c r="K53" s="22">
        <v>2.6</v>
      </c>
      <c r="L53" s="114" t="s">
        <v>58</v>
      </c>
      <c r="M53" s="119">
        <v>0</v>
      </c>
      <c r="N53" s="22">
        <v>0</v>
      </c>
      <c r="O53" s="22">
        <v>0</v>
      </c>
      <c r="P53" s="7">
        <f t="shared" si="14"/>
        <v>0</v>
      </c>
      <c r="Q53" s="120">
        <v>7</v>
      </c>
    </row>
    <row r="54" spans="1:17" s="98" customFormat="1" ht="25.5" x14ac:dyDescent="0.25">
      <c r="A54" s="199"/>
      <c r="B54" s="196"/>
      <c r="C54" s="196"/>
      <c r="D54" s="196"/>
      <c r="E54" s="107" t="s">
        <v>111</v>
      </c>
      <c r="F54" s="22" t="s">
        <v>34</v>
      </c>
      <c r="G54" s="22" t="s">
        <v>112</v>
      </c>
      <c r="H54" s="22">
        <v>4</v>
      </c>
      <c r="I54" s="22">
        <v>49</v>
      </c>
      <c r="J54" s="23" t="s">
        <v>65</v>
      </c>
      <c r="K54" s="22">
        <v>4</v>
      </c>
      <c r="L54" s="114" t="s">
        <v>58</v>
      </c>
      <c r="M54" s="119">
        <v>0</v>
      </c>
      <c r="N54" s="22">
        <v>0</v>
      </c>
      <c r="O54" s="22">
        <v>0</v>
      </c>
      <c r="P54" s="7">
        <f t="shared" si="14"/>
        <v>0</v>
      </c>
      <c r="Q54" s="120">
        <v>10</v>
      </c>
    </row>
    <row r="55" spans="1:17" s="98" customFormat="1" ht="25.5" x14ac:dyDescent="0.25">
      <c r="A55" s="199"/>
      <c r="B55" s="196"/>
      <c r="C55" s="196"/>
      <c r="D55" s="196"/>
      <c r="E55" s="107" t="s">
        <v>111</v>
      </c>
      <c r="F55" s="22" t="s">
        <v>34</v>
      </c>
      <c r="G55" s="22" t="s">
        <v>112</v>
      </c>
      <c r="H55" s="22">
        <v>4</v>
      </c>
      <c r="I55" s="22">
        <v>58</v>
      </c>
      <c r="J55" s="23" t="s">
        <v>38</v>
      </c>
      <c r="K55" s="22">
        <v>3.3</v>
      </c>
      <c r="L55" s="114" t="s">
        <v>58</v>
      </c>
      <c r="M55" s="119">
        <v>0</v>
      </c>
      <c r="N55" s="22">
        <v>0</v>
      </c>
      <c r="O55" s="22">
        <v>0</v>
      </c>
      <c r="P55" s="7">
        <f t="shared" si="14"/>
        <v>0</v>
      </c>
      <c r="Q55" s="120">
        <v>20</v>
      </c>
    </row>
    <row r="56" spans="1:17" s="98" customFormat="1" ht="25.5" x14ac:dyDescent="0.25">
      <c r="A56" s="199"/>
      <c r="B56" s="196"/>
      <c r="C56" s="196"/>
      <c r="D56" s="196"/>
      <c r="E56" s="107" t="s">
        <v>111</v>
      </c>
      <c r="F56" s="22" t="s">
        <v>34</v>
      </c>
      <c r="G56" s="22" t="s">
        <v>112</v>
      </c>
      <c r="H56" s="22">
        <v>4</v>
      </c>
      <c r="I56" s="22">
        <v>64</v>
      </c>
      <c r="J56" s="23" t="s">
        <v>67</v>
      </c>
      <c r="K56" s="22">
        <v>3</v>
      </c>
      <c r="L56" s="114" t="s">
        <v>58</v>
      </c>
      <c r="M56" s="119">
        <v>0</v>
      </c>
      <c r="N56" s="22">
        <v>0</v>
      </c>
      <c r="O56" s="22">
        <v>0</v>
      </c>
      <c r="P56" s="7">
        <f t="shared" si="14"/>
        <v>0</v>
      </c>
      <c r="Q56" s="120">
        <v>10</v>
      </c>
    </row>
    <row r="57" spans="1:17" s="98" customFormat="1" ht="25.5" x14ac:dyDescent="0.25">
      <c r="A57" s="199"/>
      <c r="B57" s="196"/>
      <c r="C57" s="196"/>
      <c r="D57" s="196"/>
      <c r="E57" s="107" t="s">
        <v>111</v>
      </c>
      <c r="F57" s="22" t="s">
        <v>34</v>
      </c>
      <c r="G57" s="22" t="s">
        <v>112</v>
      </c>
      <c r="H57" s="22">
        <v>4</v>
      </c>
      <c r="I57" s="22">
        <v>87</v>
      </c>
      <c r="J57" s="23" t="s">
        <v>59</v>
      </c>
      <c r="K57" s="22">
        <v>0.2</v>
      </c>
      <c r="L57" s="114" t="s">
        <v>58</v>
      </c>
      <c r="M57" s="119">
        <v>0</v>
      </c>
      <c r="N57" s="22">
        <v>0</v>
      </c>
      <c r="O57" s="22">
        <v>0</v>
      </c>
      <c r="P57" s="7">
        <f t="shared" ref="P57:P65" si="15">M57+N57+O57</f>
        <v>0</v>
      </c>
      <c r="Q57" s="120">
        <v>2</v>
      </c>
    </row>
    <row r="58" spans="1:17" s="98" customFormat="1" ht="25.5" x14ac:dyDescent="0.25">
      <c r="A58" s="199"/>
      <c r="B58" s="196"/>
      <c r="C58" s="196"/>
      <c r="D58" s="196"/>
      <c r="E58" s="107" t="s">
        <v>111</v>
      </c>
      <c r="F58" s="22" t="s">
        <v>34</v>
      </c>
      <c r="G58" s="22" t="s">
        <v>112</v>
      </c>
      <c r="H58" s="22">
        <v>4</v>
      </c>
      <c r="I58" s="22">
        <v>91</v>
      </c>
      <c r="J58" s="23" t="s">
        <v>73</v>
      </c>
      <c r="K58" s="22">
        <v>0.5</v>
      </c>
      <c r="L58" s="114" t="s">
        <v>58</v>
      </c>
      <c r="M58" s="119">
        <v>0</v>
      </c>
      <c r="N58" s="22">
        <v>0</v>
      </c>
      <c r="O58" s="22">
        <v>0</v>
      </c>
      <c r="P58" s="7">
        <f t="shared" si="15"/>
        <v>0</v>
      </c>
      <c r="Q58" s="120">
        <v>5</v>
      </c>
    </row>
    <row r="59" spans="1:17" s="98" customFormat="1" ht="25.5" x14ac:dyDescent="0.25">
      <c r="A59" s="199"/>
      <c r="B59" s="196"/>
      <c r="C59" s="196"/>
      <c r="D59" s="196"/>
      <c r="E59" s="107" t="s">
        <v>111</v>
      </c>
      <c r="F59" s="22" t="s">
        <v>34</v>
      </c>
      <c r="G59" s="22" t="s">
        <v>112</v>
      </c>
      <c r="H59" s="22">
        <v>4</v>
      </c>
      <c r="I59" s="22">
        <v>92</v>
      </c>
      <c r="J59" s="23" t="s">
        <v>61</v>
      </c>
      <c r="K59" s="22">
        <v>0.5</v>
      </c>
      <c r="L59" s="114" t="s">
        <v>58</v>
      </c>
      <c r="M59" s="119">
        <v>0</v>
      </c>
      <c r="N59" s="22">
        <v>0</v>
      </c>
      <c r="O59" s="22">
        <v>0</v>
      </c>
      <c r="P59" s="7">
        <f t="shared" si="15"/>
        <v>0</v>
      </c>
      <c r="Q59" s="120">
        <v>2</v>
      </c>
    </row>
    <row r="60" spans="1:17" s="98" customFormat="1" ht="25.5" x14ac:dyDescent="0.25">
      <c r="A60" s="199"/>
      <c r="B60" s="196"/>
      <c r="C60" s="196"/>
      <c r="D60" s="196"/>
      <c r="E60" s="107" t="s">
        <v>111</v>
      </c>
      <c r="F60" s="22" t="s">
        <v>34</v>
      </c>
      <c r="G60" s="22" t="s">
        <v>112</v>
      </c>
      <c r="H60" s="22">
        <v>4</v>
      </c>
      <c r="I60" s="22">
        <v>95</v>
      </c>
      <c r="J60" s="23" t="s">
        <v>38</v>
      </c>
      <c r="K60" s="22">
        <v>0.2</v>
      </c>
      <c r="L60" s="114" t="s">
        <v>58</v>
      </c>
      <c r="M60" s="119">
        <v>0</v>
      </c>
      <c r="N60" s="22">
        <v>0</v>
      </c>
      <c r="O60" s="22">
        <v>0</v>
      </c>
      <c r="P60" s="7">
        <f t="shared" si="15"/>
        <v>0</v>
      </c>
      <c r="Q60" s="120">
        <v>1</v>
      </c>
    </row>
    <row r="61" spans="1:17" s="98" customFormat="1" ht="25.5" x14ac:dyDescent="0.25">
      <c r="A61" s="199"/>
      <c r="B61" s="196"/>
      <c r="C61" s="196"/>
      <c r="D61" s="196"/>
      <c r="E61" s="107" t="s">
        <v>111</v>
      </c>
      <c r="F61" s="22" t="s">
        <v>34</v>
      </c>
      <c r="G61" s="22" t="s">
        <v>112</v>
      </c>
      <c r="H61" s="22">
        <v>4</v>
      </c>
      <c r="I61" s="22">
        <v>97</v>
      </c>
      <c r="J61" s="23" t="s">
        <v>59</v>
      </c>
      <c r="K61" s="22">
        <v>0.2</v>
      </c>
      <c r="L61" s="114" t="s">
        <v>58</v>
      </c>
      <c r="M61" s="119">
        <v>0</v>
      </c>
      <c r="N61" s="22">
        <v>0</v>
      </c>
      <c r="O61" s="22">
        <v>0</v>
      </c>
      <c r="P61" s="7">
        <f t="shared" si="15"/>
        <v>0</v>
      </c>
      <c r="Q61" s="120">
        <v>1</v>
      </c>
    </row>
    <row r="62" spans="1:17" s="98" customFormat="1" ht="25.5" x14ac:dyDescent="0.25">
      <c r="A62" s="199"/>
      <c r="B62" s="196"/>
      <c r="C62" s="196"/>
      <c r="D62" s="196"/>
      <c r="E62" s="107" t="s">
        <v>111</v>
      </c>
      <c r="F62" s="22" t="s">
        <v>34</v>
      </c>
      <c r="G62" s="22" t="s">
        <v>112</v>
      </c>
      <c r="H62" s="22">
        <v>4</v>
      </c>
      <c r="I62" s="22">
        <v>103</v>
      </c>
      <c r="J62" s="23" t="s">
        <v>61</v>
      </c>
      <c r="K62" s="22">
        <v>2.4</v>
      </c>
      <c r="L62" s="114" t="s">
        <v>58</v>
      </c>
      <c r="M62" s="119">
        <v>0</v>
      </c>
      <c r="N62" s="22">
        <v>0</v>
      </c>
      <c r="O62" s="22">
        <v>0</v>
      </c>
      <c r="P62" s="7">
        <f t="shared" si="15"/>
        <v>0</v>
      </c>
      <c r="Q62" s="120">
        <v>8</v>
      </c>
    </row>
    <row r="63" spans="1:17" s="98" customFormat="1" ht="25.5" x14ac:dyDescent="0.25">
      <c r="A63" s="199"/>
      <c r="B63" s="196"/>
      <c r="C63" s="196"/>
      <c r="D63" s="196"/>
      <c r="E63" s="107" t="s">
        <v>111</v>
      </c>
      <c r="F63" s="22" t="s">
        <v>34</v>
      </c>
      <c r="G63" s="22" t="s">
        <v>112</v>
      </c>
      <c r="H63" s="22">
        <v>4</v>
      </c>
      <c r="I63" s="22">
        <v>108</v>
      </c>
      <c r="J63" s="23" t="s">
        <v>61</v>
      </c>
      <c r="K63" s="22">
        <v>3</v>
      </c>
      <c r="L63" s="114" t="s">
        <v>58</v>
      </c>
      <c r="M63" s="119">
        <v>0</v>
      </c>
      <c r="N63" s="22">
        <v>0</v>
      </c>
      <c r="O63" s="22">
        <v>0</v>
      </c>
      <c r="P63" s="7">
        <f t="shared" si="15"/>
        <v>0</v>
      </c>
      <c r="Q63" s="120">
        <v>7</v>
      </c>
    </row>
    <row r="64" spans="1:17" s="98" customFormat="1" ht="25.5" x14ac:dyDescent="0.25">
      <c r="A64" s="199"/>
      <c r="B64" s="196"/>
      <c r="C64" s="196"/>
      <c r="D64" s="196"/>
      <c r="E64" s="107" t="s">
        <v>111</v>
      </c>
      <c r="F64" s="22" t="s">
        <v>34</v>
      </c>
      <c r="G64" s="22" t="s">
        <v>112</v>
      </c>
      <c r="H64" s="22">
        <v>4</v>
      </c>
      <c r="I64" s="22">
        <v>109</v>
      </c>
      <c r="J64" s="23" t="s">
        <v>73</v>
      </c>
      <c r="K64" s="22">
        <v>0.3</v>
      </c>
      <c r="L64" s="114" t="s">
        <v>58</v>
      </c>
      <c r="M64" s="119">
        <v>0</v>
      </c>
      <c r="N64" s="22">
        <v>0</v>
      </c>
      <c r="O64" s="22">
        <v>0</v>
      </c>
      <c r="P64" s="7">
        <f t="shared" si="15"/>
        <v>0</v>
      </c>
      <c r="Q64" s="120">
        <v>1</v>
      </c>
    </row>
    <row r="65" spans="1:17" s="98" customFormat="1" ht="25.5" x14ac:dyDescent="0.25">
      <c r="A65" s="199"/>
      <c r="B65" s="196"/>
      <c r="C65" s="196"/>
      <c r="D65" s="196"/>
      <c r="E65" s="107" t="s">
        <v>111</v>
      </c>
      <c r="F65" s="22" t="s">
        <v>34</v>
      </c>
      <c r="G65" s="22" t="s">
        <v>112</v>
      </c>
      <c r="H65" s="22">
        <v>4</v>
      </c>
      <c r="I65" s="22">
        <v>112</v>
      </c>
      <c r="J65" s="23" t="s">
        <v>59</v>
      </c>
      <c r="K65" s="22">
        <v>2.4</v>
      </c>
      <c r="L65" s="114" t="s">
        <v>58</v>
      </c>
      <c r="M65" s="119">
        <v>0</v>
      </c>
      <c r="N65" s="22">
        <v>0</v>
      </c>
      <c r="O65" s="22">
        <v>0</v>
      </c>
      <c r="P65" s="7">
        <f t="shared" si="15"/>
        <v>0</v>
      </c>
      <c r="Q65" s="120">
        <v>5</v>
      </c>
    </row>
    <row r="66" spans="1:17" s="98" customFormat="1" ht="26.25" thickBot="1" x14ac:dyDescent="0.3">
      <c r="A66" s="200"/>
      <c r="B66" s="197"/>
      <c r="C66" s="197"/>
      <c r="D66" s="197"/>
      <c r="E66" s="107" t="s">
        <v>111</v>
      </c>
      <c r="F66" s="22" t="s">
        <v>34</v>
      </c>
      <c r="G66" s="22" t="s">
        <v>112</v>
      </c>
      <c r="H66" s="22">
        <v>4</v>
      </c>
      <c r="I66" s="22">
        <v>114</v>
      </c>
      <c r="J66" s="23" t="s">
        <v>138</v>
      </c>
      <c r="K66" s="22">
        <v>1.2</v>
      </c>
      <c r="L66" s="114" t="s">
        <v>58</v>
      </c>
      <c r="M66" s="119">
        <v>0</v>
      </c>
      <c r="N66" s="22">
        <v>0</v>
      </c>
      <c r="O66" s="22">
        <v>0</v>
      </c>
      <c r="P66" s="7">
        <f t="shared" si="14"/>
        <v>0</v>
      </c>
      <c r="Q66" s="120">
        <v>4</v>
      </c>
    </row>
    <row r="67" spans="1:17" s="98" customFormat="1" ht="15.75" thickBot="1" x14ac:dyDescent="0.3">
      <c r="A67" s="184" t="s">
        <v>175</v>
      </c>
      <c r="B67" s="185"/>
      <c r="C67" s="185"/>
      <c r="D67" s="185"/>
      <c r="E67" s="185"/>
      <c r="F67" s="186" t="s">
        <v>26</v>
      </c>
      <c r="G67" s="187"/>
      <c r="H67" s="188" t="s">
        <v>26</v>
      </c>
      <c r="I67" s="188"/>
      <c r="J67" s="188"/>
      <c r="K67" s="136">
        <f>SUM(K50:K66)</f>
        <v>31.699999999999996</v>
      </c>
      <c r="L67" s="123" t="s">
        <v>26</v>
      </c>
      <c r="M67" s="174">
        <f t="shared" ref="M67:N67" si="16">SUM(M50:M66)</f>
        <v>0</v>
      </c>
      <c r="N67" s="174">
        <f t="shared" si="16"/>
        <v>0</v>
      </c>
      <c r="O67" s="174">
        <f>SUM(O50:O66)</f>
        <v>0</v>
      </c>
      <c r="P67" s="138">
        <f>M67+N67+O67</f>
        <v>0</v>
      </c>
      <c r="Q67" s="174">
        <f>SUM(Q50:Q66)</f>
        <v>116</v>
      </c>
    </row>
    <row r="68" spans="1:17" s="98" customFormat="1" ht="25.5" x14ac:dyDescent="0.25">
      <c r="A68" s="201" t="s">
        <v>147</v>
      </c>
      <c r="B68" s="195" t="s">
        <v>176</v>
      </c>
      <c r="C68" s="195" t="s">
        <v>169</v>
      </c>
      <c r="D68" s="195" t="s">
        <v>110</v>
      </c>
      <c r="E68" s="107" t="s">
        <v>111</v>
      </c>
      <c r="F68" s="22" t="s">
        <v>36</v>
      </c>
      <c r="G68" s="22" t="s">
        <v>112</v>
      </c>
      <c r="H68" s="22">
        <v>4</v>
      </c>
      <c r="I68" s="22">
        <v>4</v>
      </c>
      <c r="J68" s="23" t="s">
        <v>134</v>
      </c>
      <c r="K68" s="22">
        <v>2.9</v>
      </c>
      <c r="L68" s="114" t="s">
        <v>58</v>
      </c>
      <c r="M68" s="119">
        <v>0</v>
      </c>
      <c r="N68" s="22">
        <v>0</v>
      </c>
      <c r="O68" s="22">
        <v>0</v>
      </c>
      <c r="P68" s="7">
        <f t="shared" ref="P68:P78" si="17">M68+N68+O68</f>
        <v>0</v>
      </c>
      <c r="Q68" s="120">
        <v>4</v>
      </c>
    </row>
    <row r="69" spans="1:17" s="98" customFormat="1" ht="25.5" x14ac:dyDescent="0.25">
      <c r="A69" s="202"/>
      <c r="B69" s="196"/>
      <c r="C69" s="196"/>
      <c r="D69" s="196"/>
      <c r="E69" s="107" t="s">
        <v>111</v>
      </c>
      <c r="F69" s="22" t="s">
        <v>36</v>
      </c>
      <c r="G69" s="22" t="s">
        <v>112</v>
      </c>
      <c r="H69" s="22">
        <v>4</v>
      </c>
      <c r="I69" s="22">
        <v>5</v>
      </c>
      <c r="J69" s="23" t="s">
        <v>69</v>
      </c>
      <c r="K69" s="22">
        <v>4.2</v>
      </c>
      <c r="L69" s="114" t="s">
        <v>58</v>
      </c>
      <c r="M69" s="119">
        <v>0</v>
      </c>
      <c r="N69" s="22">
        <v>0</v>
      </c>
      <c r="O69" s="22">
        <v>0</v>
      </c>
      <c r="P69" s="7">
        <f t="shared" si="17"/>
        <v>0</v>
      </c>
      <c r="Q69" s="120">
        <v>8</v>
      </c>
    </row>
    <row r="70" spans="1:17" s="98" customFormat="1" ht="26.25" thickBot="1" x14ac:dyDescent="0.3">
      <c r="A70" s="203"/>
      <c r="B70" s="197"/>
      <c r="C70" s="197"/>
      <c r="D70" s="197"/>
      <c r="E70" s="107" t="s">
        <v>111</v>
      </c>
      <c r="F70" s="22" t="s">
        <v>36</v>
      </c>
      <c r="G70" s="22" t="s">
        <v>112</v>
      </c>
      <c r="H70" s="22">
        <v>4</v>
      </c>
      <c r="I70" s="22">
        <v>7</v>
      </c>
      <c r="J70" s="23" t="s">
        <v>67</v>
      </c>
      <c r="K70" s="22">
        <v>4.5999999999999996</v>
      </c>
      <c r="L70" s="114" t="s">
        <v>58</v>
      </c>
      <c r="M70" s="119">
        <v>0</v>
      </c>
      <c r="N70" s="22">
        <v>0</v>
      </c>
      <c r="O70" s="22">
        <v>0</v>
      </c>
      <c r="P70" s="7">
        <f t="shared" ref="P70:P75" si="18">M70+N70+O70</f>
        <v>0</v>
      </c>
      <c r="Q70" s="120">
        <v>14</v>
      </c>
    </row>
    <row r="71" spans="1:17" s="98" customFormat="1" ht="15" customHeight="1" thickBot="1" x14ac:dyDescent="0.3">
      <c r="A71" s="204" t="s">
        <v>177</v>
      </c>
      <c r="B71" s="205"/>
      <c r="C71" s="205"/>
      <c r="D71" s="205"/>
      <c r="E71" s="205"/>
      <c r="F71" s="206" t="s">
        <v>26</v>
      </c>
      <c r="G71" s="207"/>
      <c r="H71" s="208" t="s">
        <v>26</v>
      </c>
      <c r="I71" s="208"/>
      <c r="J71" s="208"/>
      <c r="K71" s="175">
        <f>SUM(K68:K70)</f>
        <v>11.7</v>
      </c>
      <c r="L71" s="176" t="s">
        <v>26</v>
      </c>
      <c r="M71" s="177">
        <f>SUM(M68:M70)</f>
        <v>0</v>
      </c>
      <c r="N71" s="177">
        <f t="shared" ref="N71:Q71" si="19">SUM(N68:N70)</f>
        <v>0</v>
      </c>
      <c r="O71" s="177">
        <f t="shared" si="19"/>
        <v>0</v>
      </c>
      <c r="P71" s="178">
        <f>M71+N71+O71</f>
        <v>0</v>
      </c>
      <c r="Q71" s="177">
        <f t="shared" si="19"/>
        <v>26</v>
      </c>
    </row>
    <row r="72" spans="1:17" s="98" customFormat="1" ht="26.25" thickBot="1" x14ac:dyDescent="0.3">
      <c r="A72" s="179" t="s">
        <v>148</v>
      </c>
      <c r="B72" s="110" t="s">
        <v>178</v>
      </c>
      <c r="C72" s="110" t="s">
        <v>169</v>
      </c>
      <c r="D72" s="110" t="s">
        <v>179</v>
      </c>
      <c r="E72" s="160" t="s">
        <v>111</v>
      </c>
      <c r="F72" s="110" t="s">
        <v>36</v>
      </c>
      <c r="G72" s="110" t="s">
        <v>118</v>
      </c>
      <c r="H72" s="110">
        <v>4</v>
      </c>
      <c r="I72" s="110">
        <v>41</v>
      </c>
      <c r="J72" s="161" t="s">
        <v>74</v>
      </c>
      <c r="K72" s="110">
        <v>10</v>
      </c>
      <c r="L72" s="162" t="s">
        <v>58</v>
      </c>
      <c r="M72" s="109">
        <v>0</v>
      </c>
      <c r="N72" s="110">
        <v>0</v>
      </c>
      <c r="O72" s="110">
        <v>0</v>
      </c>
      <c r="P72" s="156">
        <f>M72+N72+O72</f>
        <v>0</v>
      </c>
      <c r="Q72" s="111">
        <v>19</v>
      </c>
    </row>
    <row r="73" spans="1:17" s="98" customFormat="1" ht="25.5" x14ac:dyDescent="0.25">
      <c r="A73" s="201" t="s">
        <v>149</v>
      </c>
      <c r="B73" s="195" t="s">
        <v>180</v>
      </c>
      <c r="C73" s="195" t="s">
        <v>169</v>
      </c>
      <c r="D73" s="195" t="s">
        <v>179</v>
      </c>
      <c r="E73" s="125" t="s">
        <v>111</v>
      </c>
      <c r="F73" s="20" t="s">
        <v>34</v>
      </c>
      <c r="G73" s="22" t="s">
        <v>118</v>
      </c>
      <c r="H73" s="20">
        <v>4</v>
      </c>
      <c r="I73" s="20">
        <v>6</v>
      </c>
      <c r="J73" s="104" t="s">
        <v>67</v>
      </c>
      <c r="K73" s="20">
        <v>4.5</v>
      </c>
      <c r="L73" s="126" t="s">
        <v>58</v>
      </c>
      <c r="M73" s="127">
        <v>0</v>
      </c>
      <c r="N73" s="20">
        <v>0</v>
      </c>
      <c r="O73" s="20">
        <v>0</v>
      </c>
      <c r="P73" s="4">
        <f t="shared" si="18"/>
        <v>0</v>
      </c>
      <c r="Q73" s="128">
        <v>12</v>
      </c>
    </row>
    <row r="74" spans="1:17" s="98" customFormat="1" ht="25.5" x14ac:dyDescent="0.25">
      <c r="A74" s="202"/>
      <c r="B74" s="196"/>
      <c r="C74" s="196"/>
      <c r="D74" s="196"/>
      <c r="E74" s="107" t="s">
        <v>111</v>
      </c>
      <c r="F74" s="22" t="s">
        <v>34</v>
      </c>
      <c r="G74" s="22" t="s">
        <v>118</v>
      </c>
      <c r="H74" s="22">
        <v>4</v>
      </c>
      <c r="I74" s="22">
        <v>87</v>
      </c>
      <c r="J74" s="23" t="s">
        <v>61</v>
      </c>
      <c r="K74" s="22">
        <v>4.2</v>
      </c>
      <c r="L74" s="114" t="s">
        <v>58</v>
      </c>
      <c r="M74" s="119">
        <v>0</v>
      </c>
      <c r="N74" s="22">
        <v>0</v>
      </c>
      <c r="O74" s="22">
        <v>0</v>
      </c>
      <c r="P74" s="7">
        <f t="shared" si="18"/>
        <v>0</v>
      </c>
      <c r="Q74" s="120">
        <v>8</v>
      </c>
    </row>
    <row r="75" spans="1:17" s="98" customFormat="1" ht="25.5" x14ac:dyDescent="0.25">
      <c r="A75" s="202"/>
      <c r="B75" s="196"/>
      <c r="C75" s="196"/>
      <c r="D75" s="196"/>
      <c r="E75" s="107" t="s">
        <v>111</v>
      </c>
      <c r="F75" s="22" t="s">
        <v>34</v>
      </c>
      <c r="G75" s="22" t="s">
        <v>118</v>
      </c>
      <c r="H75" s="22">
        <v>4</v>
      </c>
      <c r="I75" s="22">
        <v>111</v>
      </c>
      <c r="J75" s="23" t="s">
        <v>60</v>
      </c>
      <c r="K75" s="22">
        <v>1.2</v>
      </c>
      <c r="L75" s="114" t="s">
        <v>58</v>
      </c>
      <c r="M75" s="119">
        <v>0</v>
      </c>
      <c r="N75" s="22">
        <v>0</v>
      </c>
      <c r="O75" s="22">
        <v>0</v>
      </c>
      <c r="P75" s="7">
        <f t="shared" si="18"/>
        <v>0</v>
      </c>
      <c r="Q75" s="120">
        <v>3</v>
      </c>
    </row>
    <row r="76" spans="1:17" s="98" customFormat="1" ht="25.5" x14ac:dyDescent="0.25">
      <c r="A76" s="202"/>
      <c r="B76" s="196"/>
      <c r="C76" s="196"/>
      <c r="D76" s="196"/>
      <c r="E76" s="107" t="s">
        <v>111</v>
      </c>
      <c r="F76" s="22" t="s">
        <v>34</v>
      </c>
      <c r="G76" s="22" t="s">
        <v>118</v>
      </c>
      <c r="H76" s="22">
        <v>4</v>
      </c>
      <c r="I76" s="22">
        <v>116</v>
      </c>
      <c r="J76" s="23" t="s">
        <v>61</v>
      </c>
      <c r="K76" s="22">
        <v>0.3</v>
      </c>
      <c r="L76" s="114" t="s">
        <v>58</v>
      </c>
      <c r="M76" s="119">
        <v>0</v>
      </c>
      <c r="N76" s="22">
        <v>0</v>
      </c>
      <c r="O76" s="22">
        <v>0</v>
      </c>
      <c r="P76" s="7">
        <f t="shared" ref="P76" si="20">M76+N76+O76</f>
        <v>0</v>
      </c>
      <c r="Q76" s="120">
        <v>1</v>
      </c>
    </row>
    <row r="77" spans="1:17" s="98" customFormat="1" ht="25.5" x14ac:dyDescent="0.25">
      <c r="A77" s="202"/>
      <c r="B77" s="196"/>
      <c r="C77" s="196"/>
      <c r="D77" s="196"/>
      <c r="E77" s="107" t="s">
        <v>111</v>
      </c>
      <c r="F77" s="22" t="s">
        <v>34</v>
      </c>
      <c r="G77" s="22" t="s">
        <v>118</v>
      </c>
      <c r="H77" s="22">
        <v>2</v>
      </c>
      <c r="I77" s="22">
        <v>133</v>
      </c>
      <c r="J77" s="23" t="s">
        <v>82</v>
      </c>
      <c r="K77" s="22">
        <v>5.7</v>
      </c>
      <c r="L77" s="114" t="s">
        <v>58</v>
      </c>
      <c r="M77" s="119">
        <v>0</v>
      </c>
      <c r="N77" s="22">
        <v>0</v>
      </c>
      <c r="O77" s="22">
        <v>0</v>
      </c>
      <c r="P77" s="7">
        <f t="shared" si="17"/>
        <v>0</v>
      </c>
      <c r="Q77" s="120">
        <v>25</v>
      </c>
    </row>
    <row r="78" spans="1:17" s="98" customFormat="1" ht="26.25" thickBot="1" x14ac:dyDescent="0.3">
      <c r="A78" s="203"/>
      <c r="B78" s="197"/>
      <c r="C78" s="197"/>
      <c r="D78" s="197"/>
      <c r="E78" s="107" t="s">
        <v>111</v>
      </c>
      <c r="F78" s="22" t="s">
        <v>34</v>
      </c>
      <c r="G78" s="22" t="s">
        <v>118</v>
      </c>
      <c r="H78" s="22">
        <v>2</v>
      </c>
      <c r="I78" s="22">
        <v>146</v>
      </c>
      <c r="J78" s="23" t="s">
        <v>62</v>
      </c>
      <c r="K78" s="22">
        <v>0.8</v>
      </c>
      <c r="L78" s="114" t="s">
        <v>58</v>
      </c>
      <c r="M78" s="119">
        <v>0</v>
      </c>
      <c r="N78" s="22">
        <v>0</v>
      </c>
      <c r="O78" s="22">
        <v>0</v>
      </c>
      <c r="P78" s="7">
        <f t="shared" si="17"/>
        <v>0</v>
      </c>
      <c r="Q78" s="120">
        <v>6</v>
      </c>
    </row>
    <row r="79" spans="1:17" s="98" customFormat="1" ht="15.75" thickBot="1" x14ac:dyDescent="0.3">
      <c r="A79" s="184" t="s">
        <v>184</v>
      </c>
      <c r="B79" s="185"/>
      <c r="C79" s="185"/>
      <c r="D79" s="185"/>
      <c r="E79" s="185"/>
      <c r="F79" s="186" t="s">
        <v>26</v>
      </c>
      <c r="G79" s="187"/>
      <c r="H79" s="188" t="s">
        <v>26</v>
      </c>
      <c r="I79" s="188"/>
      <c r="J79" s="188"/>
      <c r="K79" s="136">
        <f>SUM(K73:K78)</f>
        <v>16.7</v>
      </c>
      <c r="L79" s="123" t="s">
        <v>26</v>
      </c>
      <c r="M79" s="137">
        <f>SUM(M73:M78)</f>
        <v>0</v>
      </c>
      <c r="N79" s="137">
        <f t="shared" ref="N79:O79" si="21">SUM(N73:N78)</f>
        <v>0</v>
      </c>
      <c r="O79" s="137">
        <f t="shared" si="21"/>
        <v>0</v>
      </c>
      <c r="P79" s="138">
        <f>M79+N79+O79</f>
        <v>0</v>
      </c>
      <c r="Q79" s="139">
        <f>SUM(Q73:Q78)</f>
        <v>55</v>
      </c>
    </row>
    <row r="80" spans="1:17" s="98" customFormat="1" ht="25.5" x14ac:dyDescent="0.25">
      <c r="A80" s="192" t="s">
        <v>150</v>
      </c>
      <c r="B80" s="195" t="s">
        <v>181</v>
      </c>
      <c r="C80" s="195" t="s">
        <v>169</v>
      </c>
      <c r="D80" s="195" t="s">
        <v>182</v>
      </c>
      <c r="E80" s="154" t="s">
        <v>111</v>
      </c>
      <c r="F80" s="20" t="s">
        <v>32</v>
      </c>
      <c r="G80" s="22" t="s">
        <v>112</v>
      </c>
      <c r="H80" s="117">
        <v>2</v>
      </c>
      <c r="I80" s="117">
        <v>32</v>
      </c>
      <c r="J80" s="142" t="s">
        <v>64</v>
      </c>
      <c r="K80" s="117">
        <v>1.3</v>
      </c>
      <c r="L80" s="143" t="s">
        <v>58</v>
      </c>
      <c r="M80" s="116">
        <v>0</v>
      </c>
      <c r="N80" s="117">
        <v>0</v>
      </c>
      <c r="O80" s="117">
        <v>0</v>
      </c>
      <c r="P80" s="144">
        <f t="shared" ref="P80:P83" si="22">M80+N80+O80</f>
        <v>0</v>
      </c>
      <c r="Q80" s="118">
        <v>5</v>
      </c>
    </row>
    <row r="81" spans="1:17" s="98" customFormat="1" ht="25.5" x14ac:dyDescent="0.25">
      <c r="A81" s="193"/>
      <c r="B81" s="196"/>
      <c r="C81" s="196"/>
      <c r="D81" s="196"/>
      <c r="E81" s="107" t="s">
        <v>111</v>
      </c>
      <c r="F81" s="20" t="s">
        <v>32</v>
      </c>
      <c r="G81" s="22" t="s">
        <v>112</v>
      </c>
      <c r="H81" s="22">
        <v>4</v>
      </c>
      <c r="I81" s="22">
        <v>41</v>
      </c>
      <c r="J81" s="23" t="s">
        <v>61</v>
      </c>
      <c r="K81" s="22">
        <v>2.4</v>
      </c>
      <c r="L81" s="114" t="s">
        <v>58</v>
      </c>
      <c r="M81" s="119">
        <v>0</v>
      </c>
      <c r="N81" s="22">
        <v>0</v>
      </c>
      <c r="O81" s="22">
        <v>0</v>
      </c>
      <c r="P81" s="7">
        <f t="shared" si="22"/>
        <v>0</v>
      </c>
      <c r="Q81" s="120">
        <v>7</v>
      </c>
    </row>
    <row r="82" spans="1:17" s="98" customFormat="1" ht="25.5" x14ac:dyDescent="0.25">
      <c r="A82" s="193"/>
      <c r="B82" s="196"/>
      <c r="C82" s="196"/>
      <c r="D82" s="196"/>
      <c r="E82" s="107" t="s">
        <v>111</v>
      </c>
      <c r="F82" s="20" t="s">
        <v>32</v>
      </c>
      <c r="G82" s="22" t="s">
        <v>112</v>
      </c>
      <c r="H82" s="22">
        <v>4</v>
      </c>
      <c r="I82" s="22">
        <v>48</v>
      </c>
      <c r="J82" s="23" t="s">
        <v>183</v>
      </c>
      <c r="K82" s="22">
        <v>1.1000000000000001</v>
      </c>
      <c r="L82" s="114" t="s">
        <v>58</v>
      </c>
      <c r="M82" s="119">
        <v>0</v>
      </c>
      <c r="N82" s="22">
        <v>0</v>
      </c>
      <c r="O82" s="22">
        <v>0</v>
      </c>
      <c r="P82" s="7">
        <f t="shared" si="22"/>
        <v>0</v>
      </c>
      <c r="Q82" s="120">
        <v>3</v>
      </c>
    </row>
    <row r="83" spans="1:17" s="98" customFormat="1" ht="26.25" thickBot="1" x14ac:dyDescent="0.3">
      <c r="A83" s="194"/>
      <c r="B83" s="197"/>
      <c r="C83" s="197"/>
      <c r="D83" s="197"/>
      <c r="E83" s="155" t="s">
        <v>111</v>
      </c>
      <c r="F83" s="20" t="s">
        <v>32</v>
      </c>
      <c r="G83" s="22" t="s">
        <v>112</v>
      </c>
      <c r="H83" s="145">
        <v>4</v>
      </c>
      <c r="I83" s="145">
        <v>50</v>
      </c>
      <c r="J83" s="146" t="s">
        <v>59</v>
      </c>
      <c r="K83" s="145">
        <v>3.2</v>
      </c>
      <c r="L83" s="147" t="s">
        <v>58</v>
      </c>
      <c r="M83" s="148">
        <v>0</v>
      </c>
      <c r="N83" s="145">
        <v>0</v>
      </c>
      <c r="O83" s="145">
        <v>0</v>
      </c>
      <c r="P83" s="149">
        <f t="shared" si="22"/>
        <v>0</v>
      </c>
      <c r="Q83" s="150">
        <v>9</v>
      </c>
    </row>
    <row r="84" spans="1:17" s="98" customFormat="1" ht="15.75" thickBot="1" x14ac:dyDescent="0.3">
      <c r="A84" s="184" t="s">
        <v>188</v>
      </c>
      <c r="B84" s="185"/>
      <c r="C84" s="185"/>
      <c r="D84" s="185"/>
      <c r="E84" s="185"/>
      <c r="F84" s="186" t="s">
        <v>26</v>
      </c>
      <c r="G84" s="187"/>
      <c r="H84" s="188" t="s">
        <v>26</v>
      </c>
      <c r="I84" s="188"/>
      <c r="J84" s="188"/>
      <c r="K84" s="136">
        <f>SUM(K80:K83)</f>
        <v>8</v>
      </c>
      <c r="L84" s="123" t="s">
        <v>26</v>
      </c>
      <c r="M84" s="137">
        <f>SUM(M80:M83)</f>
        <v>0</v>
      </c>
      <c r="N84" s="137">
        <f t="shared" ref="N84:O84" si="23">SUM(N80:N83)</f>
        <v>0</v>
      </c>
      <c r="O84" s="137">
        <f t="shared" si="23"/>
        <v>0</v>
      </c>
      <c r="P84" s="138">
        <f>M84+N84+O84</f>
        <v>0</v>
      </c>
      <c r="Q84" s="139">
        <f>SUM(Q80:Q83)</f>
        <v>24</v>
      </c>
    </row>
    <row r="85" spans="1:17" s="98" customFormat="1" ht="25.5" x14ac:dyDescent="0.25">
      <c r="A85" s="198" t="s">
        <v>151</v>
      </c>
      <c r="B85" s="195" t="s">
        <v>185</v>
      </c>
      <c r="C85" s="195" t="s">
        <v>190</v>
      </c>
      <c r="D85" s="195" t="s">
        <v>110</v>
      </c>
      <c r="E85" s="125" t="s">
        <v>111</v>
      </c>
      <c r="F85" s="22" t="s">
        <v>35</v>
      </c>
      <c r="G85" s="22" t="s">
        <v>186</v>
      </c>
      <c r="H85" s="20">
        <v>2</v>
      </c>
      <c r="I85" s="20">
        <v>12</v>
      </c>
      <c r="J85" s="20">
        <v>29</v>
      </c>
      <c r="K85" s="20">
        <v>3</v>
      </c>
      <c r="L85" s="126" t="s">
        <v>58</v>
      </c>
      <c r="M85" s="127">
        <v>0</v>
      </c>
      <c r="N85" s="20">
        <v>26</v>
      </c>
      <c r="O85" s="20">
        <v>0</v>
      </c>
      <c r="P85" s="7">
        <f t="shared" ref="P85:P87" si="24">M85+N85+O85</f>
        <v>26</v>
      </c>
      <c r="Q85" s="128">
        <v>25</v>
      </c>
    </row>
    <row r="86" spans="1:17" s="98" customFormat="1" ht="25.5" x14ac:dyDescent="0.25">
      <c r="A86" s="199"/>
      <c r="B86" s="196"/>
      <c r="C86" s="196"/>
      <c r="D86" s="196"/>
      <c r="E86" s="107" t="s">
        <v>111</v>
      </c>
      <c r="F86" s="22" t="s">
        <v>35</v>
      </c>
      <c r="G86" s="22" t="s">
        <v>186</v>
      </c>
      <c r="H86" s="22">
        <v>4</v>
      </c>
      <c r="I86" s="22">
        <v>55</v>
      </c>
      <c r="J86" s="22">
        <v>9</v>
      </c>
      <c r="K86" s="22">
        <v>9.5</v>
      </c>
      <c r="L86" s="114" t="s">
        <v>58</v>
      </c>
      <c r="M86" s="119">
        <v>15</v>
      </c>
      <c r="N86" s="22">
        <v>182</v>
      </c>
      <c r="O86" s="22">
        <v>8</v>
      </c>
      <c r="P86" s="7">
        <f t="shared" si="24"/>
        <v>205</v>
      </c>
      <c r="Q86" s="120">
        <v>32</v>
      </c>
    </row>
    <row r="87" spans="1:17" s="98" customFormat="1" ht="26.25" thickBot="1" x14ac:dyDescent="0.3">
      <c r="A87" s="200"/>
      <c r="B87" s="197"/>
      <c r="C87" s="197"/>
      <c r="D87" s="197"/>
      <c r="E87" s="107" t="s">
        <v>111</v>
      </c>
      <c r="F87" s="22" t="s">
        <v>35</v>
      </c>
      <c r="G87" s="22" t="s">
        <v>186</v>
      </c>
      <c r="H87" s="22">
        <v>4</v>
      </c>
      <c r="I87" s="22">
        <v>56</v>
      </c>
      <c r="J87" s="22">
        <v>8</v>
      </c>
      <c r="K87" s="22">
        <v>9.1999999999999993</v>
      </c>
      <c r="L87" s="114" t="s">
        <v>58</v>
      </c>
      <c r="M87" s="119">
        <v>12</v>
      </c>
      <c r="N87" s="22">
        <v>134</v>
      </c>
      <c r="O87" s="22">
        <v>8</v>
      </c>
      <c r="P87" s="7">
        <f t="shared" si="24"/>
        <v>154</v>
      </c>
      <c r="Q87" s="120">
        <v>66</v>
      </c>
    </row>
    <row r="88" spans="1:17" s="98" customFormat="1" ht="15.75" thickBot="1" x14ac:dyDescent="0.3">
      <c r="A88" s="184" t="s">
        <v>189</v>
      </c>
      <c r="B88" s="185"/>
      <c r="C88" s="185"/>
      <c r="D88" s="185"/>
      <c r="E88" s="185"/>
      <c r="F88" s="186" t="s">
        <v>26</v>
      </c>
      <c r="G88" s="187"/>
      <c r="H88" s="188" t="s">
        <v>26</v>
      </c>
      <c r="I88" s="188"/>
      <c r="J88" s="188"/>
      <c r="K88" s="136">
        <f>SUM(K85:K87)</f>
        <v>21.7</v>
      </c>
      <c r="L88" s="123" t="s">
        <v>26</v>
      </c>
      <c r="M88" s="137">
        <f>SUM(M85:M87)</f>
        <v>27</v>
      </c>
      <c r="N88" s="137">
        <f>SUM(N85:N87)</f>
        <v>342</v>
      </c>
      <c r="O88" s="137">
        <f>SUM(O85:O87)</f>
        <v>16</v>
      </c>
      <c r="P88" s="138">
        <f>M88+N88+O88</f>
        <v>385</v>
      </c>
      <c r="Q88" s="139">
        <f>SUM(Q85:Q87)</f>
        <v>123</v>
      </c>
    </row>
    <row r="89" spans="1:17" s="98" customFormat="1" ht="15.75" thickBot="1" x14ac:dyDescent="0.25">
      <c r="A89" s="189" t="s">
        <v>187</v>
      </c>
      <c r="B89" s="190"/>
      <c r="C89" s="190"/>
      <c r="D89" s="190"/>
      <c r="E89" s="190"/>
      <c r="F89" s="189" t="s">
        <v>26</v>
      </c>
      <c r="G89" s="191"/>
      <c r="H89" s="189" t="s">
        <v>26</v>
      </c>
      <c r="I89" s="190"/>
      <c r="J89" s="191"/>
      <c r="K89" s="182">
        <f>K26+K27+K28+K29+K30+K31+K35+K36+K41+K45+K49+K67+K71+K72+K79+K88+K84</f>
        <v>204.49999999999994</v>
      </c>
      <c r="L89" s="180" t="s">
        <v>26</v>
      </c>
      <c r="M89" s="183">
        <f t="shared" ref="M89:O89" si="25">M26+M27+M28+M29+M30+M31+M35+M36+M41+M45+M49+M67+M71+M72+M79+M88</f>
        <v>169</v>
      </c>
      <c r="N89" s="183">
        <f t="shared" si="25"/>
        <v>1919</v>
      </c>
      <c r="O89" s="183">
        <f t="shared" si="25"/>
        <v>63</v>
      </c>
      <c r="P89" s="181">
        <f t="shared" ref="P89" si="26">M89+N89+O89</f>
        <v>2151</v>
      </c>
      <c r="Q89" s="183">
        <f>Q26+Q27+Q28+Q29+Q30+Q31+Q35+Q36+Q41+Q45+Q49+Q67+Q71+Q72+Q79+Q88</f>
        <v>682</v>
      </c>
    </row>
    <row r="90" spans="1:17" s="98" customFormat="1" x14ac:dyDescent="0.25">
      <c r="P90" s="108"/>
    </row>
    <row r="91" spans="1:17" s="98" customFormat="1" x14ac:dyDescent="0.25">
      <c r="A91" s="241" t="s">
        <v>152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</row>
    <row r="92" spans="1:17" s="98" customFormat="1" x14ac:dyDescent="0.25">
      <c r="P92" s="108"/>
    </row>
    <row r="93" spans="1:17" s="98" customFormat="1" x14ac:dyDescent="0.25">
      <c r="P93" s="108"/>
    </row>
    <row r="94" spans="1:17" s="98" customFormat="1" x14ac:dyDescent="0.25">
      <c r="P94" s="108"/>
    </row>
    <row r="95" spans="1:17" s="98" customFormat="1" x14ac:dyDescent="0.25">
      <c r="P95" s="108"/>
    </row>
    <row r="96" spans="1:17" s="98" customFormat="1" x14ac:dyDescent="0.25">
      <c r="P96" s="108"/>
    </row>
    <row r="97" spans="16:16" s="98" customFormat="1" x14ac:dyDescent="0.25">
      <c r="P97" s="108"/>
    </row>
    <row r="98" spans="16:16" s="98" customFormat="1" x14ac:dyDescent="0.25">
      <c r="P98" s="108"/>
    </row>
    <row r="99" spans="16:16" s="98" customFormat="1" x14ac:dyDescent="0.25">
      <c r="P99" s="108"/>
    </row>
    <row r="100" spans="16:16" s="98" customFormat="1" x14ac:dyDescent="0.25">
      <c r="P100" s="108"/>
    </row>
    <row r="101" spans="16:16" s="98" customFormat="1" x14ac:dyDescent="0.25">
      <c r="P101" s="108"/>
    </row>
    <row r="102" spans="16:16" s="98" customFormat="1" x14ac:dyDescent="0.25">
      <c r="P102" s="108"/>
    </row>
    <row r="103" spans="16:16" s="98" customFormat="1" x14ac:dyDescent="0.25">
      <c r="P103" s="108"/>
    </row>
    <row r="104" spans="16:16" s="98" customFormat="1" x14ac:dyDescent="0.25">
      <c r="P104" s="108"/>
    </row>
    <row r="105" spans="16:16" s="98" customFormat="1" x14ac:dyDescent="0.25">
      <c r="P105" s="108"/>
    </row>
    <row r="106" spans="16:16" s="98" customFormat="1" x14ac:dyDescent="0.25">
      <c r="P106" s="108"/>
    </row>
    <row r="107" spans="16:16" s="98" customFormat="1" x14ac:dyDescent="0.25">
      <c r="P107" s="108"/>
    </row>
    <row r="108" spans="16:16" s="98" customFormat="1" x14ac:dyDescent="0.25">
      <c r="P108" s="108"/>
    </row>
    <row r="109" spans="16:16" s="98" customFormat="1" x14ac:dyDescent="0.25">
      <c r="P109" s="108"/>
    </row>
    <row r="110" spans="16:16" s="98" customFormat="1" x14ac:dyDescent="0.25">
      <c r="P110" s="108"/>
    </row>
    <row r="111" spans="16:16" s="98" customFormat="1" x14ac:dyDescent="0.25">
      <c r="P111" s="108"/>
    </row>
    <row r="112" spans="16:16" s="98" customFormat="1" x14ac:dyDescent="0.25">
      <c r="P112" s="108"/>
    </row>
    <row r="113" spans="16:16" s="98" customFormat="1" x14ac:dyDescent="0.25">
      <c r="P113" s="108"/>
    </row>
    <row r="114" spans="16:16" s="98" customFormat="1" x14ac:dyDescent="0.25">
      <c r="P114" s="108"/>
    </row>
    <row r="115" spans="16:16" s="98" customFormat="1" x14ac:dyDescent="0.25">
      <c r="P115" s="108"/>
    </row>
    <row r="116" spans="16:16" s="98" customFormat="1" x14ac:dyDescent="0.25">
      <c r="P116" s="108"/>
    </row>
    <row r="117" spans="16:16" s="98" customFormat="1" x14ac:dyDescent="0.25">
      <c r="P117" s="108"/>
    </row>
    <row r="118" spans="16:16" s="98" customFormat="1" x14ac:dyDescent="0.25">
      <c r="P118" s="108"/>
    </row>
    <row r="119" spans="16:16" s="98" customFormat="1" x14ac:dyDescent="0.25">
      <c r="P119" s="108"/>
    </row>
    <row r="120" spans="16:16" s="98" customFormat="1" x14ac:dyDescent="0.25">
      <c r="P120" s="108"/>
    </row>
    <row r="121" spans="16:16" s="98" customFormat="1" x14ac:dyDescent="0.25">
      <c r="P121" s="108"/>
    </row>
    <row r="122" spans="16:16" s="98" customFormat="1" x14ac:dyDescent="0.25">
      <c r="P122" s="108"/>
    </row>
    <row r="123" spans="16:16" s="98" customFormat="1" x14ac:dyDescent="0.25">
      <c r="P123" s="108"/>
    </row>
    <row r="124" spans="16:16" s="98" customFormat="1" x14ac:dyDescent="0.25">
      <c r="P124" s="108"/>
    </row>
    <row r="125" spans="16:16" s="98" customFormat="1" x14ac:dyDescent="0.25">
      <c r="P125" s="108"/>
    </row>
    <row r="126" spans="16:16" s="98" customFormat="1" x14ac:dyDescent="0.25">
      <c r="P126" s="108"/>
    </row>
    <row r="127" spans="16:16" s="98" customFormat="1" x14ac:dyDescent="0.25">
      <c r="P127" s="108"/>
    </row>
    <row r="128" spans="16:16" s="98" customFormat="1" x14ac:dyDescent="0.25">
      <c r="P128" s="108"/>
    </row>
    <row r="129" spans="16:16" s="98" customFormat="1" x14ac:dyDescent="0.25">
      <c r="P129" s="108"/>
    </row>
    <row r="130" spans="16:16" s="98" customFormat="1" x14ac:dyDescent="0.25">
      <c r="P130" s="108"/>
    </row>
    <row r="131" spans="16:16" s="98" customFormat="1" x14ac:dyDescent="0.25">
      <c r="P131" s="108"/>
    </row>
    <row r="132" spans="16:16" s="98" customFormat="1" x14ac:dyDescent="0.25">
      <c r="P132" s="108"/>
    </row>
    <row r="133" spans="16:16" s="98" customFormat="1" x14ac:dyDescent="0.25">
      <c r="P133" s="108"/>
    </row>
    <row r="134" spans="16:16" s="98" customFormat="1" x14ac:dyDescent="0.25">
      <c r="P134" s="108"/>
    </row>
    <row r="135" spans="16:16" s="98" customFormat="1" x14ac:dyDescent="0.25">
      <c r="P135" s="108"/>
    </row>
    <row r="136" spans="16:16" s="98" customFormat="1" x14ac:dyDescent="0.25">
      <c r="P136" s="108"/>
    </row>
    <row r="137" spans="16:16" s="98" customFormat="1" x14ac:dyDescent="0.25">
      <c r="P137" s="108"/>
    </row>
    <row r="138" spans="16:16" s="98" customFormat="1" x14ac:dyDescent="0.25">
      <c r="P138" s="108"/>
    </row>
    <row r="139" spans="16:16" s="98" customFormat="1" x14ac:dyDescent="0.25">
      <c r="P139" s="108"/>
    </row>
    <row r="140" spans="16:16" s="98" customFormat="1" x14ac:dyDescent="0.25">
      <c r="P140" s="108"/>
    </row>
    <row r="141" spans="16:16" s="98" customFormat="1" x14ac:dyDescent="0.25">
      <c r="P141" s="108"/>
    </row>
    <row r="142" spans="16:16" s="98" customFormat="1" x14ac:dyDescent="0.25">
      <c r="P142" s="108"/>
    </row>
    <row r="143" spans="16:16" s="98" customFormat="1" x14ac:dyDescent="0.25">
      <c r="P143" s="108"/>
    </row>
    <row r="144" spans="16:16" s="98" customFormat="1" x14ac:dyDescent="0.25">
      <c r="P144" s="108"/>
    </row>
    <row r="145" spans="16:16" s="98" customFormat="1" x14ac:dyDescent="0.25">
      <c r="P145" s="108"/>
    </row>
    <row r="146" spans="16:16" s="98" customFormat="1" x14ac:dyDescent="0.25">
      <c r="P146" s="108"/>
    </row>
    <row r="147" spans="16:16" s="98" customFormat="1" x14ac:dyDescent="0.25">
      <c r="P147" s="108"/>
    </row>
    <row r="148" spans="16:16" s="98" customFormat="1" x14ac:dyDescent="0.25">
      <c r="P148" s="108"/>
    </row>
    <row r="149" spans="16:16" s="98" customFormat="1" x14ac:dyDescent="0.25">
      <c r="P149" s="108"/>
    </row>
    <row r="150" spans="16:16" s="98" customFormat="1" x14ac:dyDescent="0.25">
      <c r="P150" s="108"/>
    </row>
    <row r="151" spans="16:16" s="98" customFormat="1" x14ac:dyDescent="0.25">
      <c r="P151" s="108"/>
    </row>
    <row r="152" spans="16:16" s="98" customFormat="1" x14ac:dyDescent="0.25">
      <c r="P152" s="108"/>
    </row>
    <row r="153" spans="16:16" s="98" customFormat="1" x14ac:dyDescent="0.25">
      <c r="P153" s="108"/>
    </row>
    <row r="154" spans="16:16" s="98" customFormat="1" x14ac:dyDescent="0.25">
      <c r="P154" s="108"/>
    </row>
    <row r="155" spans="16:16" s="98" customFormat="1" x14ac:dyDescent="0.25">
      <c r="P155" s="108"/>
    </row>
    <row r="156" spans="16:16" s="98" customFormat="1" x14ac:dyDescent="0.25">
      <c r="P156" s="108"/>
    </row>
    <row r="157" spans="16:16" s="98" customFormat="1" x14ac:dyDescent="0.25">
      <c r="P157" s="108"/>
    </row>
    <row r="158" spans="16:16" s="98" customFormat="1" x14ac:dyDescent="0.25">
      <c r="P158" s="108"/>
    </row>
    <row r="159" spans="16:16" s="98" customFormat="1" x14ac:dyDescent="0.25">
      <c r="P159" s="108"/>
    </row>
  </sheetData>
  <mergeCells count="122">
    <mergeCell ref="H79:J79"/>
    <mergeCell ref="A91:Q91"/>
    <mergeCell ref="A3:Q3"/>
    <mergeCell ref="H67:J67"/>
    <mergeCell ref="A45:E45"/>
    <mergeCell ref="F45:G45"/>
    <mergeCell ref="H45:J45"/>
    <mergeCell ref="A41:E41"/>
    <mergeCell ref="F41:G41"/>
    <mergeCell ref="H41:J41"/>
    <mergeCell ref="A42:A44"/>
    <mergeCell ref="B42:B44"/>
    <mergeCell ref="C42:C44"/>
    <mergeCell ref="D42:D44"/>
    <mergeCell ref="A22:E22"/>
    <mergeCell ref="F22:G22"/>
    <mergeCell ref="F11:G11"/>
    <mergeCell ref="H11:J11"/>
    <mergeCell ref="A12:A13"/>
    <mergeCell ref="B12:B13"/>
    <mergeCell ref="C12:C13"/>
    <mergeCell ref="D12:D13"/>
    <mergeCell ref="H22:J22"/>
    <mergeCell ref="A37:A40"/>
    <mergeCell ref="B37:B40"/>
    <mergeCell ref="C37:C40"/>
    <mergeCell ref="D37:D40"/>
    <mergeCell ref="C19:C20"/>
    <mergeCell ref="D19:D20"/>
    <mergeCell ref="A21:E21"/>
    <mergeCell ref="F21:G21"/>
    <mergeCell ref="H21:J21"/>
    <mergeCell ref="A35:E35"/>
    <mergeCell ref="F35:G35"/>
    <mergeCell ref="H35:J35"/>
    <mergeCell ref="F26:G26"/>
    <mergeCell ref="H26:J26"/>
    <mergeCell ref="A32:A34"/>
    <mergeCell ref="B32:B34"/>
    <mergeCell ref="C32:C34"/>
    <mergeCell ref="D32:D34"/>
    <mergeCell ref="A26:E26"/>
    <mergeCell ref="A8:A10"/>
    <mergeCell ref="B8:B10"/>
    <mergeCell ref="C8:C10"/>
    <mergeCell ref="D8:D10"/>
    <mergeCell ref="A11:E11"/>
    <mergeCell ref="H14:J14"/>
    <mergeCell ref="A15:A17"/>
    <mergeCell ref="B15:B17"/>
    <mergeCell ref="C15:C17"/>
    <mergeCell ref="D15:D17"/>
    <mergeCell ref="A18:E18"/>
    <mergeCell ref="F18:G18"/>
    <mergeCell ref="H18:J18"/>
    <mergeCell ref="A19:A20"/>
    <mergeCell ref="B19:B20"/>
    <mergeCell ref="A14:E14"/>
    <mergeCell ref="F14:G14"/>
    <mergeCell ref="H71:J71"/>
    <mergeCell ref="A68:A70"/>
    <mergeCell ref="B68:B70"/>
    <mergeCell ref="C68:C70"/>
    <mergeCell ref="A2:Q2"/>
    <mergeCell ref="A5:A6"/>
    <mergeCell ref="B5:B6"/>
    <mergeCell ref="C5:C6"/>
    <mergeCell ref="D5:D6"/>
    <mergeCell ref="J5:J6"/>
    <mergeCell ref="K5:K6"/>
    <mergeCell ref="L5:L6"/>
    <mergeCell ref="M5:Q5"/>
    <mergeCell ref="E5:E6"/>
    <mergeCell ref="F5:F6"/>
    <mergeCell ref="G5:G6"/>
    <mergeCell ref="H5:H6"/>
    <mergeCell ref="I5:I6"/>
    <mergeCell ref="A7:Q7"/>
    <mergeCell ref="A23:Q23"/>
    <mergeCell ref="D24:D25"/>
    <mergeCell ref="C24:C25"/>
    <mergeCell ref="B24:B25"/>
    <mergeCell ref="A24:A25"/>
    <mergeCell ref="A49:E49"/>
    <mergeCell ref="F49:G49"/>
    <mergeCell ref="H49:J49"/>
    <mergeCell ref="A46:A48"/>
    <mergeCell ref="B46:B48"/>
    <mergeCell ref="C46:C48"/>
    <mergeCell ref="D46:D48"/>
    <mergeCell ref="A50:A66"/>
    <mergeCell ref="B50:B66"/>
    <mergeCell ref="C50:C66"/>
    <mergeCell ref="D50:D66"/>
    <mergeCell ref="D68:D70"/>
    <mergeCell ref="A73:A78"/>
    <mergeCell ref="B73:B78"/>
    <mergeCell ref="C73:C78"/>
    <mergeCell ref="D73:D78"/>
    <mergeCell ref="A67:E67"/>
    <mergeCell ref="F67:G67"/>
    <mergeCell ref="A79:E79"/>
    <mergeCell ref="F79:G79"/>
    <mergeCell ref="A71:E71"/>
    <mergeCell ref="F71:G71"/>
    <mergeCell ref="A88:E88"/>
    <mergeCell ref="F88:G88"/>
    <mergeCell ref="H88:J88"/>
    <mergeCell ref="A89:E89"/>
    <mergeCell ref="F89:G89"/>
    <mergeCell ref="H89:J89"/>
    <mergeCell ref="A80:A83"/>
    <mergeCell ref="B80:B83"/>
    <mergeCell ref="C80:C83"/>
    <mergeCell ref="D80:D83"/>
    <mergeCell ref="A84:E84"/>
    <mergeCell ref="F84:G84"/>
    <mergeCell ref="H84:J84"/>
    <mergeCell ref="A85:A87"/>
    <mergeCell ref="B85:B87"/>
    <mergeCell ref="C85:C87"/>
    <mergeCell ref="D85:D87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S45"/>
  <sheetViews>
    <sheetView workbookViewId="0">
      <pane xSplit="9" ySplit="5" topLeftCell="K32" activePane="bottomRight" state="frozen"/>
      <selection pane="topRight" activeCell="J1" sqref="J1"/>
      <selection pane="bottomLeft" activeCell="A6" sqref="A6"/>
      <selection pane="bottomRight" activeCell="H46" sqref="H46"/>
    </sheetView>
  </sheetViews>
  <sheetFormatPr defaultRowHeight="15" x14ac:dyDescent="0.25"/>
  <cols>
    <col min="1" max="1" width="4.7109375" customWidth="1"/>
    <col min="2" max="2" width="18" customWidth="1"/>
    <col min="3" max="3" width="3.7109375" customWidth="1"/>
    <col min="4" max="4" width="21.28515625" customWidth="1"/>
    <col min="5" max="5" width="4.7109375" customWidth="1"/>
    <col min="6" max="6" width="4.28515625" customWidth="1"/>
    <col min="7" max="7" width="4.5703125" customWidth="1"/>
    <col min="8" max="8" width="8.28515625" customWidth="1"/>
    <col min="9" max="9" width="8.5703125" customWidth="1"/>
    <col min="10" max="10" width="10.28515625" customWidth="1"/>
    <col min="11" max="11" width="15.28515625" customWidth="1"/>
    <col min="16" max="16" width="18.28515625" customWidth="1"/>
    <col min="17" max="17" width="31.28515625" style="90" customWidth="1"/>
    <col min="18" max="18" width="17" hidden="1" customWidth="1"/>
    <col min="19" max="19" width="0" hidden="1" customWidth="1"/>
  </cols>
  <sheetData>
    <row r="1" spans="1:19" ht="15.7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</row>
    <row r="2" spans="1:19" ht="36.75" customHeight="1" x14ac:dyDescent="0.25">
      <c r="A2" s="209" t="s">
        <v>94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</row>
    <row r="3" spans="1:19" ht="15.75" customHeight="1" x14ac:dyDescent="0.25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</row>
    <row r="4" spans="1:19" ht="15.75" x14ac:dyDescent="0.25">
      <c r="A4" s="265" t="s">
        <v>2</v>
      </c>
      <c r="B4" s="265" t="s">
        <v>3</v>
      </c>
      <c r="C4" s="265" t="s">
        <v>4</v>
      </c>
      <c r="D4" s="265" t="s">
        <v>5</v>
      </c>
      <c r="E4" s="257" t="s">
        <v>6</v>
      </c>
      <c r="F4" s="257" t="s">
        <v>7</v>
      </c>
      <c r="G4" s="266" t="s">
        <v>8</v>
      </c>
      <c r="H4" s="257" t="s">
        <v>9</v>
      </c>
      <c r="I4" s="267" t="s">
        <v>10</v>
      </c>
      <c r="J4" s="267"/>
      <c r="K4" s="267" t="s">
        <v>11</v>
      </c>
      <c r="L4" s="267"/>
      <c r="M4" s="268" t="s">
        <v>12</v>
      </c>
      <c r="N4" s="268"/>
      <c r="O4" s="268"/>
      <c r="P4" s="267" t="s">
        <v>13</v>
      </c>
      <c r="Q4" s="267"/>
      <c r="R4" s="257" t="s">
        <v>14</v>
      </c>
      <c r="S4" s="257" t="s">
        <v>15</v>
      </c>
    </row>
    <row r="5" spans="1:19" ht="88.5" customHeight="1" x14ac:dyDescent="0.25">
      <c r="A5" s="265"/>
      <c r="B5" s="265"/>
      <c r="C5" s="265"/>
      <c r="D5" s="265"/>
      <c r="E5" s="257"/>
      <c r="F5" s="257"/>
      <c r="G5" s="266"/>
      <c r="H5" s="257"/>
      <c r="I5" s="95" t="s">
        <v>16</v>
      </c>
      <c r="J5" s="95" t="s">
        <v>17</v>
      </c>
      <c r="K5" s="95" t="s">
        <v>18</v>
      </c>
      <c r="L5" s="95" t="s">
        <v>19</v>
      </c>
      <c r="M5" s="97" t="s">
        <v>20</v>
      </c>
      <c r="N5" s="97" t="s">
        <v>21</v>
      </c>
      <c r="O5" s="97" t="s">
        <v>22</v>
      </c>
      <c r="P5" s="96" t="s">
        <v>23</v>
      </c>
      <c r="Q5" s="29" t="s">
        <v>24</v>
      </c>
      <c r="R5" s="257"/>
      <c r="S5" s="257"/>
    </row>
    <row r="6" spans="1:19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" t="s">
        <v>25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2">
        <v>13</v>
      </c>
      <c r="N6" s="2">
        <v>14</v>
      </c>
      <c r="O6" s="2">
        <v>15</v>
      </c>
      <c r="P6" s="1">
        <v>16</v>
      </c>
      <c r="Q6" s="29">
        <v>17</v>
      </c>
      <c r="R6" s="1">
        <v>18</v>
      </c>
      <c r="S6" s="1">
        <v>19</v>
      </c>
    </row>
    <row r="7" spans="1:19" ht="19.5" thickBot="1" x14ac:dyDescent="0.3">
      <c r="A7" s="258" t="s">
        <v>40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59"/>
      <c r="S7" s="260"/>
    </row>
    <row r="8" spans="1:19" ht="16.5" thickBot="1" x14ac:dyDescent="0.3">
      <c r="A8" s="10"/>
      <c r="B8" s="11" t="s">
        <v>32</v>
      </c>
      <c r="C8" s="11"/>
      <c r="D8" s="11" t="s">
        <v>41</v>
      </c>
      <c r="E8" s="256" t="s">
        <v>28</v>
      </c>
      <c r="F8" s="256"/>
      <c r="G8" s="251"/>
      <c r="H8" s="12">
        <f>SUM(H9:H9)</f>
        <v>2.1</v>
      </c>
      <c r="I8" s="13">
        <f>SUM(I9:I9)</f>
        <v>3</v>
      </c>
      <c r="J8" s="13">
        <f>SUM(J9:J9)</f>
        <v>0</v>
      </c>
      <c r="K8" s="11" t="s">
        <v>26</v>
      </c>
      <c r="L8" s="11" t="s">
        <v>26</v>
      </c>
      <c r="M8" s="14" t="s">
        <v>26</v>
      </c>
      <c r="N8" s="14" t="s">
        <v>26</v>
      </c>
      <c r="O8" s="14" t="s">
        <v>26</v>
      </c>
      <c r="P8" s="11" t="s">
        <v>26</v>
      </c>
      <c r="Q8" s="84" t="s">
        <v>26</v>
      </c>
      <c r="R8" s="15"/>
      <c r="S8" s="16"/>
    </row>
    <row r="9" spans="1:19" ht="16.5" thickBot="1" x14ac:dyDescent="0.3">
      <c r="A9" s="17">
        <v>1</v>
      </c>
      <c r="B9" s="17" t="s">
        <v>32</v>
      </c>
      <c r="C9" s="26">
        <v>2</v>
      </c>
      <c r="D9" s="17" t="s">
        <v>42</v>
      </c>
      <c r="E9" s="19" t="s">
        <v>58</v>
      </c>
      <c r="F9" s="91">
        <v>34</v>
      </c>
      <c r="G9" s="20">
        <v>2</v>
      </c>
      <c r="H9" s="99">
        <v>2.1</v>
      </c>
      <c r="I9" s="20">
        <v>3</v>
      </c>
      <c r="J9" s="20">
        <v>0</v>
      </c>
      <c r="K9" s="17" t="s">
        <v>29</v>
      </c>
      <c r="L9" s="3" t="s">
        <v>26</v>
      </c>
      <c r="M9" s="5" t="s">
        <v>30</v>
      </c>
      <c r="N9" s="5" t="s">
        <v>88</v>
      </c>
      <c r="O9" s="5" t="s">
        <v>79</v>
      </c>
      <c r="P9" s="17" t="s">
        <v>31</v>
      </c>
      <c r="Q9" s="29" t="s">
        <v>44</v>
      </c>
      <c r="R9" s="1"/>
      <c r="S9" s="1"/>
    </row>
    <row r="10" spans="1:19" ht="16.5" thickBot="1" x14ac:dyDescent="0.3">
      <c r="A10" s="10" t="s">
        <v>26</v>
      </c>
      <c r="B10" s="11" t="s">
        <v>36</v>
      </c>
      <c r="C10" s="11" t="s">
        <v>26</v>
      </c>
      <c r="D10" s="11" t="s">
        <v>41</v>
      </c>
      <c r="E10" s="256" t="s">
        <v>28</v>
      </c>
      <c r="F10" s="256"/>
      <c r="G10" s="251"/>
      <c r="H10" s="12">
        <f>SUM(H11:H12)</f>
        <v>6.3</v>
      </c>
      <c r="I10" s="13">
        <f>SUM(I11:I12)</f>
        <v>13</v>
      </c>
      <c r="J10" s="27">
        <f>SUM(J11:J12)</f>
        <v>3</v>
      </c>
      <c r="K10" s="11" t="s">
        <v>26</v>
      </c>
      <c r="L10" s="11" t="s">
        <v>26</v>
      </c>
      <c r="M10" s="14" t="s">
        <v>26</v>
      </c>
      <c r="N10" s="14" t="s">
        <v>26</v>
      </c>
      <c r="O10" s="14" t="s">
        <v>26</v>
      </c>
      <c r="P10" s="11" t="s">
        <v>26</v>
      </c>
      <c r="Q10" s="84" t="s">
        <v>26</v>
      </c>
      <c r="R10" s="15"/>
      <c r="S10" s="16"/>
    </row>
    <row r="11" spans="1:19" ht="15.75" x14ac:dyDescent="0.25">
      <c r="A11" s="17">
        <v>1</v>
      </c>
      <c r="B11" s="17" t="s">
        <v>36</v>
      </c>
      <c r="C11" s="34">
        <v>2</v>
      </c>
      <c r="D11" s="17" t="s">
        <v>41</v>
      </c>
      <c r="E11" s="35" t="s">
        <v>58</v>
      </c>
      <c r="F11" s="34">
        <v>23</v>
      </c>
      <c r="G11" s="36" t="s">
        <v>82</v>
      </c>
      <c r="H11" s="59">
        <v>2.2999999999999998</v>
      </c>
      <c r="I11" s="37">
        <v>5</v>
      </c>
      <c r="J11" s="38">
        <v>1</v>
      </c>
      <c r="K11" s="33" t="s">
        <v>45</v>
      </c>
      <c r="L11" s="6" t="s">
        <v>26</v>
      </c>
      <c r="M11" s="2" t="s">
        <v>30</v>
      </c>
      <c r="N11" s="2" t="s">
        <v>83</v>
      </c>
      <c r="O11" s="2" t="s">
        <v>79</v>
      </c>
      <c r="P11" s="1" t="s">
        <v>31</v>
      </c>
      <c r="Q11" s="28" t="s">
        <v>37</v>
      </c>
      <c r="R11" s="1"/>
      <c r="S11" s="1"/>
    </row>
    <row r="12" spans="1:19" ht="16.5" thickBot="1" x14ac:dyDescent="0.3">
      <c r="A12" s="1">
        <v>2</v>
      </c>
      <c r="B12" s="17" t="s">
        <v>36</v>
      </c>
      <c r="C12" s="39">
        <v>4</v>
      </c>
      <c r="D12" s="1" t="s">
        <v>41</v>
      </c>
      <c r="E12" s="40" t="s">
        <v>58</v>
      </c>
      <c r="F12" s="39">
        <v>37</v>
      </c>
      <c r="G12" s="36" t="s">
        <v>46</v>
      </c>
      <c r="H12" s="41">
        <v>4</v>
      </c>
      <c r="I12" s="42">
        <v>8</v>
      </c>
      <c r="J12" s="43">
        <v>2</v>
      </c>
      <c r="K12" s="33" t="s">
        <v>45</v>
      </c>
      <c r="L12" s="6" t="s">
        <v>26</v>
      </c>
      <c r="M12" s="2" t="s">
        <v>30</v>
      </c>
      <c r="N12" s="2" t="s">
        <v>83</v>
      </c>
      <c r="O12" s="2" t="s">
        <v>79</v>
      </c>
      <c r="P12" s="1" t="s">
        <v>31</v>
      </c>
      <c r="Q12" s="29" t="s">
        <v>66</v>
      </c>
      <c r="R12" s="1"/>
      <c r="S12" s="1"/>
    </row>
    <row r="13" spans="1:19" ht="19.5" thickBot="1" x14ac:dyDescent="0.35">
      <c r="A13" s="261" t="s">
        <v>47</v>
      </c>
      <c r="B13" s="262"/>
      <c r="C13" s="262"/>
      <c r="D13" s="262"/>
      <c r="E13" s="262"/>
      <c r="F13" s="262"/>
      <c r="G13" s="263"/>
      <c r="H13" s="45">
        <f>H8+H10</f>
        <v>8.4</v>
      </c>
      <c r="I13" s="92">
        <f t="shared" ref="I13:J13" si="0">I8+I10</f>
        <v>16</v>
      </c>
      <c r="J13" s="92">
        <f t="shared" si="0"/>
        <v>3</v>
      </c>
      <c r="K13" s="46" t="s">
        <v>26</v>
      </c>
      <c r="L13" s="46" t="s">
        <v>26</v>
      </c>
      <c r="M13" s="47" t="s">
        <v>26</v>
      </c>
      <c r="N13" s="47" t="s">
        <v>26</v>
      </c>
      <c r="O13" s="47" t="s">
        <v>26</v>
      </c>
      <c r="P13" s="46" t="s">
        <v>26</v>
      </c>
      <c r="Q13" s="85" t="s">
        <v>26</v>
      </c>
      <c r="R13" s="48"/>
      <c r="S13" s="49"/>
    </row>
    <row r="14" spans="1:19" ht="16.5" thickBot="1" x14ac:dyDescent="0.3">
      <c r="A14" s="10" t="s">
        <v>26</v>
      </c>
      <c r="B14" s="11" t="s">
        <v>32</v>
      </c>
      <c r="C14" s="11" t="s">
        <v>26</v>
      </c>
      <c r="D14" s="11" t="s">
        <v>48</v>
      </c>
      <c r="E14" s="256" t="s">
        <v>28</v>
      </c>
      <c r="F14" s="256"/>
      <c r="G14" s="251"/>
      <c r="H14" s="12">
        <f>SUM(H15:H15)</f>
        <v>3.1</v>
      </c>
      <c r="I14" s="13">
        <f>SUM(I15:I15)</f>
        <v>22</v>
      </c>
      <c r="J14" s="27">
        <f>SUM(J15:J15)</f>
        <v>12</v>
      </c>
      <c r="K14" s="11" t="s">
        <v>26</v>
      </c>
      <c r="L14" s="11" t="s">
        <v>26</v>
      </c>
      <c r="M14" s="14" t="s">
        <v>26</v>
      </c>
      <c r="N14" s="14" t="s">
        <v>26</v>
      </c>
      <c r="O14" s="14" t="s">
        <v>26</v>
      </c>
      <c r="P14" s="11" t="s">
        <v>26</v>
      </c>
      <c r="Q14" s="84" t="s">
        <v>26</v>
      </c>
      <c r="R14" s="15"/>
      <c r="S14" s="16"/>
    </row>
    <row r="15" spans="1:19" ht="16.5" thickBot="1" x14ac:dyDescent="0.3">
      <c r="A15" s="17">
        <v>1</v>
      </c>
      <c r="B15" s="17" t="s">
        <v>32</v>
      </c>
      <c r="C15" s="31">
        <v>3</v>
      </c>
      <c r="D15" s="17" t="s">
        <v>48</v>
      </c>
      <c r="E15" s="32" t="s">
        <v>58</v>
      </c>
      <c r="F15" s="91">
        <v>59</v>
      </c>
      <c r="G15" s="20">
        <v>6</v>
      </c>
      <c r="H15" s="21">
        <v>3.1</v>
      </c>
      <c r="I15" s="20">
        <v>22</v>
      </c>
      <c r="J15" s="20">
        <v>12</v>
      </c>
      <c r="K15" s="17" t="s">
        <v>45</v>
      </c>
      <c r="L15" s="3" t="s">
        <v>26</v>
      </c>
      <c r="M15" s="5" t="s">
        <v>30</v>
      </c>
      <c r="N15" s="5" t="s">
        <v>89</v>
      </c>
      <c r="O15" s="5" t="s">
        <v>79</v>
      </c>
      <c r="P15" s="17" t="s">
        <v>31</v>
      </c>
      <c r="Q15" s="28" t="s">
        <v>33</v>
      </c>
      <c r="R15" s="1"/>
      <c r="S15" s="1"/>
    </row>
    <row r="16" spans="1:19" ht="16.5" thickBot="1" x14ac:dyDescent="0.3">
      <c r="A16" s="50" t="s">
        <v>26</v>
      </c>
      <c r="B16" s="51" t="s">
        <v>36</v>
      </c>
      <c r="C16" s="51" t="s">
        <v>26</v>
      </c>
      <c r="D16" s="51" t="s">
        <v>48</v>
      </c>
      <c r="E16" s="256" t="s">
        <v>28</v>
      </c>
      <c r="F16" s="256"/>
      <c r="G16" s="256"/>
      <c r="H16" s="57">
        <f>SUM(H17:H20)</f>
        <v>21.099999999999998</v>
      </c>
      <c r="I16" s="27">
        <f>SUM(I17:I20)</f>
        <v>55</v>
      </c>
      <c r="J16" s="27">
        <f>SUM(J17:J20)</f>
        <v>35</v>
      </c>
      <c r="K16" s="51" t="s">
        <v>26</v>
      </c>
      <c r="L16" s="51" t="s">
        <v>26</v>
      </c>
      <c r="M16" s="52" t="s">
        <v>26</v>
      </c>
      <c r="N16" s="52" t="s">
        <v>26</v>
      </c>
      <c r="O16" s="52" t="s">
        <v>26</v>
      </c>
      <c r="P16" s="51" t="s">
        <v>26</v>
      </c>
      <c r="Q16" s="84" t="s">
        <v>26</v>
      </c>
      <c r="R16" s="15"/>
      <c r="S16" s="16"/>
    </row>
    <row r="17" spans="1:19" x14ac:dyDescent="0.25">
      <c r="A17" s="54">
        <v>1</v>
      </c>
      <c r="B17" s="17" t="s">
        <v>36</v>
      </c>
      <c r="C17" s="17">
        <v>4</v>
      </c>
      <c r="D17" s="17" t="s">
        <v>48</v>
      </c>
      <c r="E17" s="35" t="s">
        <v>58</v>
      </c>
      <c r="F17" s="34">
        <v>8</v>
      </c>
      <c r="G17" s="58" t="s">
        <v>60</v>
      </c>
      <c r="H17" s="59">
        <v>4.5999999999999996</v>
      </c>
      <c r="I17" s="38">
        <v>13</v>
      </c>
      <c r="J17" s="38">
        <v>5</v>
      </c>
      <c r="K17" s="1" t="s">
        <v>45</v>
      </c>
      <c r="L17" s="17" t="s">
        <v>26</v>
      </c>
      <c r="M17" s="5" t="s">
        <v>30</v>
      </c>
      <c r="N17" s="5" t="s">
        <v>84</v>
      </c>
      <c r="O17" s="5" t="s">
        <v>79</v>
      </c>
      <c r="P17" s="17" t="s">
        <v>31</v>
      </c>
      <c r="Q17" s="28" t="s">
        <v>39</v>
      </c>
      <c r="R17" s="1"/>
      <c r="S17" s="1"/>
    </row>
    <row r="18" spans="1:19" x14ac:dyDescent="0.25">
      <c r="A18" s="55">
        <v>2</v>
      </c>
      <c r="B18" s="17" t="s">
        <v>36</v>
      </c>
      <c r="C18" s="1">
        <v>2</v>
      </c>
      <c r="D18" s="17" t="s">
        <v>48</v>
      </c>
      <c r="E18" s="40" t="s">
        <v>58</v>
      </c>
      <c r="F18" s="39">
        <v>21</v>
      </c>
      <c r="G18" s="44" t="s">
        <v>61</v>
      </c>
      <c r="H18" s="41">
        <v>3.6</v>
      </c>
      <c r="I18" s="43">
        <v>12</v>
      </c>
      <c r="J18" s="43">
        <v>8</v>
      </c>
      <c r="K18" s="1" t="s">
        <v>45</v>
      </c>
      <c r="L18" s="17" t="s">
        <v>26</v>
      </c>
      <c r="M18" s="5" t="s">
        <v>30</v>
      </c>
      <c r="N18" s="5" t="s">
        <v>84</v>
      </c>
      <c r="O18" s="5" t="s">
        <v>79</v>
      </c>
      <c r="P18" s="17" t="s">
        <v>31</v>
      </c>
      <c r="Q18" s="28" t="s">
        <v>37</v>
      </c>
      <c r="R18" s="1"/>
      <c r="S18" s="1"/>
    </row>
    <row r="19" spans="1:19" x14ac:dyDescent="0.25">
      <c r="A19" s="55">
        <v>3</v>
      </c>
      <c r="B19" s="17" t="s">
        <v>36</v>
      </c>
      <c r="C19" s="1">
        <v>4</v>
      </c>
      <c r="D19" s="17" t="s">
        <v>48</v>
      </c>
      <c r="E19" s="40" t="s">
        <v>58</v>
      </c>
      <c r="F19" s="39">
        <v>28</v>
      </c>
      <c r="G19" s="44" t="s">
        <v>63</v>
      </c>
      <c r="H19" s="41">
        <v>6.7</v>
      </c>
      <c r="I19" s="60">
        <v>16</v>
      </c>
      <c r="J19" s="60">
        <v>11</v>
      </c>
      <c r="K19" s="1" t="s">
        <v>45</v>
      </c>
      <c r="L19" s="17" t="s">
        <v>26</v>
      </c>
      <c r="M19" s="5" t="s">
        <v>30</v>
      </c>
      <c r="N19" s="5" t="s">
        <v>84</v>
      </c>
      <c r="O19" s="5" t="s">
        <v>79</v>
      </c>
      <c r="P19" s="17" t="s">
        <v>31</v>
      </c>
      <c r="Q19" s="28" t="s">
        <v>85</v>
      </c>
      <c r="R19" s="1"/>
      <c r="S19" s="1"/>
    </row>
    <row r="20" spans="1:19" ht="15.75" thickBot="1" x14ac:dyDescent="0.3">
      <c r="A20" s="55">
        <v>4</v>
      </c>
      <c r="B20" s="17" t="s">
        <v>36</v>
      </c>
      <c r="C20" s="1">
        <v>3</v>
      </c>
      <c r="D20" s="17" t="s">
        <v>48</v>
      </c>
      <c r="E20" s="40" t="s">
        <v>58</v>
      </c>
      <c r="F20" s="39">
        <v>40</v>
      </c>
      <c r="G20" s="44" t="s">
        <v>63</v>
      </c>
      <c r="H20" s="41">
        <v>6.2</v>
      </c>
      <c r="I20" s="43">
        <v>14</v>
      </c>
      <c r="J20" s="43">
        <v>11</v>
      </c>
      <c r="K20" s="1" t="s">
        <v>45</v>
      </c>
      <c r="L20" s="17" t="s">
        <v>26</v>
      </c>
      <c r="M20" s="5" t="s">
        <v>30</v>
      </c>
      <c r="N20" s="5" t="s">
        <v>84</v>
      </c>
      <c r="O20" s="5" t="s">
        <v>79</v>
      </c>
      <c r="P20" s="17" t="s">
        <v>31</v>
      </c>
      <c r="Q20" s="28" t="s">
        <v>68</v>
      </c>
      <c r="R20" s="1"/>
      <c r="S20" s="1"/>
    </row>
    <row r="21" spans="1:19" ht="19.5" thickBot="1" x14ac:dyDescent="0.35">
      <c r="A21" s="245" t="s">
        <v>49</v>
      </c>
      <c r="B21" s="246"/>
      <c r="C21" s="246"/>
      <c r="D21" s="246"/>
      <c r="E21" s="246"/>
      <c r="F21" s="246"/>
      <c r="G21" s="247"/>
      <c r="H21" s="64">
        <f>H14+H16</f>
        <v>24.2</v>
      </c>
      <c r="I21" s="93">
        <f t="shared" ref="I21:J21" si="1">I14+I16</f>
        <v>77</v>
      </c>
      <c r="J21" s="93">
        <f t="shared" si="1"/>
        <v>47</v>
      </c>
      <c r="K21" s="65" t="s">
        <v>26</v>
      </c>
      <c r="L21" s="65" t="s">
        <v>26</v>
      </c>
      <c r="M21" s="66" t="s">
        <v>26</v>
      </c>
      <c r="N21" s="66" t="s">
        <v>26</v>
      </c>
      <c r="O21" s="66" t="s">
        <v>26</v>
      </c>
      <c r="P21" s="65" t="s">
        <v>26</v>
      </c>
      <c r="Q21" s="86" t="s">
        <v>26</v>
      </c>
      <c r="R21" s="48"/>
      <c r="S21" s="49"/>
    </row>
    <row r="22" spans="1:19" ht="16.5" thickBot="1" x14ac:dyDescent="0.3">
      <c r="A22" s="50" t="s">
        <v>26</v>
      </c>
      <c r="B22" s="51" t="s">
        <v>32</v>
      </c>
      <c r="C22" s="51" t="s">
        <v>26</v>
      </c>
      <c r="D22" s="51" t="s">
        <v>50</v>
      </c>
      <c r="E22" s="251" t="s">
        <v>28</v>
      </c>
      <c r="F22" s="252"/>
      <c r="G22" s="253"/>
      <c r="H22" s="57">
        <f>SUM(H23:H23)</f>
        <v>8</v>
      </c>
      <c r="I22" s="27">
        <f>SUM(I23:I23)</f>
        <v>107</v>
      </c>
      <c r="J22" s="27">
        <f>SUM(J23:J23)</f>
        <v>94</v>
      </c>
      <c r="K22" s="51" t="s">
        <v>26</v>
      </c>
      <c r="L22" s="51" t="s">
        <v>26</v>
      </c>
      <c r="M22" s="52" t="s">
        <v>26</v>
      </c>
      <c r="N22" s="52" t="s">
        <v>26</v>
      </c>
      <c r="O22" s="52" t="s">
        <v>26</v>
      </c>
      <c r="P22" s="51" t="s">
        <v>26</v>
      </c>
      <c r="Q22" s="84" t="s">
        <v>26</v>
      </c>
      <c r="R22" s="15"/>
      <c r="S22" s="16"/>
    </row>
    <row r="23" spans="1:19" ht="16.5" thickBot="1" x14ac:dyDescent="0.3">
      <c r="A23" s="54">
        <v>1</v>
      </c>
      <c r="B23" s="17" t="s">
        <v>32</v>
      </c>
      <c r="C23" s="18">
        <v>4</v>
      </c>
      <c r="D23" s="17" t="s">
        <v>50</v>
      </c>
      <c r="E23" s="26" t="s">
        <v>58</v>
      </c>
      <c r="F23" s="91">
        <v>14</v>
      </c>
      <c r="G23" s="9">
        <v>6</v>
      </c>
      <c r="H23" s="100">
        <v>8</v>
      </c>
      <c r="I23" s="53">
        <v>107</v>
      </c>
      <c r="J23" s="53">
        <v>94</v>
      </c>
      <c r="K23" s="17" t="s">
        <v>45</v>
      </c>
      <c r="L23" s="3" t="s">
        <v>26</v>
      </c>
      <c r="M23" s="5" t="s">
        <v>30</v>
      </c>
      <c r="N23" s="5" t="s">
        <v>87</v>
      </c>
      <c r="O23" s="5" t="s">
        <v>79</v>
      </c>
      <c r="P23" s="17" t="s">
        <v>31</v>
      </c>
      <c r="Q23" s="28" t="s">
        <v>51</v>
      </c>
      <c r="R23" s="16"/>
      <c r="S23" s="16"/>
    </row>
    <row r="24" spans="1:19" ht="16.5" thickBot="1" x14ac:dyDescent="0.3">
      <c r="A24" s="50" t="s">
        <v>26</v>
      </c>
      <c r="B24" s="51" t="s">
        <v>36</v>
      </c>
      <c r="C24" s="51" t="s">
        <v>26</v>
      </c>
      <c r="D24" s="51" t="s">
        <v>50</v>
      </c>
      <c r="E24" s="256" t="s">
        <v>28</v>
      </c>
      <c r="F24" s="256"/>
      <c r="G24" s="251"/>
      <c r="H24" s="68">
        <f>SUM(H25:H26)</f>
        <v>4.5</v>
      </c>
      <c r="I24" s="69">
        <f>SUM(I25:I26)</f>
        <v>75</v>
      </c>
      <c r="J24" s="70">
        <f>SUM(J25:J26)</f>
        <v>65</v>
      </c>
      <c r="K24" s="51" t="s">
        <v>26</v>
      </c>
      <c r="L24" s="51" t="s">
        <v>26</v>
      </c>
      <c r="M24" s="52" t="s">
        <v>26</v>
      </c>
      <c r="N24" s="52" t="s">
        <v>26</v>
      </c>
      <c r="O24" s="52" t="s">
        <v>26</v>
      </c>
      <c r="P24" s="51" t="s">
        <v>26</v>
      </c>
      <c r="Q24" s="84" t="s">
        <v>26</v>
      </c>
      <c r="R24" s="15"/>
      <c r="S24" s="16"/>
    </row>
    <row r="25" spans="1:19" ht="15.75" x14ac:dyDescent="0.25">
      <c r="A25" s="54">
        <v>1</v>
      </c>
      <c r="B25" s="17" t="s">
        <v>36</v>
      </c>
      <c r="C25" s="17">
        <v>4</v>
      </c>
      <c r="D25" s="17" t="s">
        <v>50</v>
      </c>
      <c r="E25" s="34" t="s">
        <v>58</v>
      </c>
      <c r="F25" s="34">
        <v>15</v>
      </c>
      <c r="G25" s="58" t="s">
        <v>65</v>
      </c>
      <c r="H25" s="59">
        <v>1.9</v>
      </c>
      <c r="I25" s="71">
        <v>19</v>
      </c>
      <c r="J25" s="71">
        <v>16</v>
      </c>
      <c r="K25" s="17" t="s">
        <v>45</v>
      </c>
      <c r="L25" s="3" t="s">
        <v>26</v>
      </c>
      <c r="M25" s="5" t="s">
        <v>30</v>
      </c>
      <c r="N25" s="5" t="s">
        <v>86</v>
      </c>
      <c r="O25" s="5" t="s">
        <v>79</v>
      </c>
      <c r="P25" s="17" t="s">
        <v>31</v>
      </c>
      <c r="Q25" s="28" t="s">
        <v>76</v>
      </c>
      <c r="R25" s="1"/>
      <c r="S25" s="1"/>
    </row>
    <row r="26" spans="1:19" ht="16.5" thickBot="1" x14ac:dyDescent="0.3">
      <c r="A26" s="55">
        <v>2</v>
      </c>
      <c r="B26" s="17" t="s">
        <v>36</v>
      </c>
      <c r="C26" s="1">
        <v>4</v>
      </c>
      <c r="D26" s="17" t="s">
        <v>50</v>
      </c>
      <c r="E26" s="39" t="s">
        <v>58</v>
      </c>
      <c r="F26" s="39">
        <v>36</v>
      </c>
      <c r="G26" s="44" t="s">
        <v>67</v>
      </c>
      <c r="H26" s="41">
        <v>2.6</v>
      </c>
      <c r="I26" s="72">
        <v>56</v>
      </c>
      <c r="J26" s="72">
        <v>49</v>
      </c>
      <c r="K26" s="1" t="s">
        <v>45</v>
      </c>
      <c r="L26" s="6" t="s">
        <v>26</v>
      </c>
      <c r="M26" s="2" t="s">
        <v>30</v>
      </c>
      <c r="N26" s="5" t="s">
        <v>86</v>
      </c>
      <c r="O26" s="5" t="s">
        <v>79</v>
      </c>
      <c r="P26" s="17" t="s">
        <v>31</v>
      </c>
      <c r="Q26" s="28" t="s">
        <v>66</v>
      </c>
      <c r="R26" s="1"/>
      <c r="S26" s="1"/>
    </row>
    <row r="27" spans="1:19" ht="19.5" thickBot="1" x14ac:dyDescent="0.35">
      <c r="A27" s="245" t="s">
        <v>53</v>
      </c>
      <c r="B27" s="246"/>
      <c r="C27" s="246"/>
      <c r="D27" s="246"/>
      <c r="E27" s="246"/>
      <c r="F27" s="246"/>
      <c r="G27" s="247"/>
      <c r="H27" s="64">
        <f>H22+H24</f>
        <v>12.5</v>
      </c>
      <c r="I27" s="93">
        <f t="shared" ref="I27:J27" si="2">I22+I24</f>
        <v>182</v>
      </c>
      <c r="J27" s="93">
        <f t="shared" si="2"/>
        <v>159</v>
      </c>
      <c r="K27" s="65" t="s">
        <v>26</v>
      </c>
      <c r="L27" s="65" t="s">
        <v>26</v>
      </c>
      <c r="M27" s="66" t="s">
        <v>26</v>
      </c>
      <c r="N27" s="66" t="s">
        <v>26</v>
      </c>
      <c r="O27" s="66" t="s">
        <v>26</v>
      </c>
      <c r="P27" s="65" t="s">
        <v>26</v>
      </c>
      <c r="Q27" s="86" t="s">
        <v>26</v>
      </c>
      <c r="R27" s="48"/>
      <c r="S27" s="49"/>
    </row>
    <row r="28" spans="1:19" ht="19.5" thickBot="1" x14ac:dyDescent="0.35">
      <c r="A28" s="249" t="s">
        <v>54</v>
      </c>
      <c r="B28" s="250"/>
      <c r="C28" s="250"/>
      <c r="D28" s="250"/>
      <c r="E28" s="250"/>
      <c r="F28" s="250"/>
      <c r="G28" s="250"/>
      <c r="H28" s="74">
        <f>H13+H21+H27</f>
        <v>45.1</v>
      </c>
      <c r="I28" s="75">
        <f t="shared" ref="I28:J28" si="3">I13+I21+I27</f>
        <v>275</v>
      </c>
      <c r="J28" s="75">
        <f t="shared" si="3"/>
        <v>209</v>
      </c>
      <c r="K28" s="76" t="s">
        <v>26</v>
      </c>
      <c r="L28" s="76" t="s">
        <v>26</v>
      </c>
      <c r="M28" s="77" t="s">
        <v>26</v>
      </c>
      <c r="N28" s="77" t="s">
        <v>26</v>
      </c>
      <c r="O28" s="77" t="s">
        <v>26</v>
      </c>
      <c r="P28" s="76" t="s">
        <v>26</v>
      </c>
      <c r="Q28" s="87" t="s">
        <v>26</v>
      </c>
      <c r="R28" s="94"/>
      <c r="S28" s="78"/>
    </row>
    <row r="29" spans="1:19" ht="32.25" thickBot="1" x14ac:dyDescent="0.3">
      <c r="A29" s="50" t="s">
        <v>26</v>
      </c>
      <c r="B29" s="51" t="s">
        <v>32</v>
      </c>
      <c r="C29" s="51" t="s">
        <v>26</v>
      </c>
      <c r="D29" s="51" t="s">
        <v>71</v>
      </c>
      <c r="E29" s="251" t="s">
        <v>28</v>
      </c>
      <c r="F29" s="252"/>
      <c r="G29" s="253"/>
      <c r="H29" s="57">
        <f>SUM(H30:H30)</f>
        <v>4</v>
      </c>
      <c r="I29" s="27">
        <f>SUM(I30:I30)</f>
        <v>250</v>
      </c>
      <c r="J29" s="27">
        <f>SUM(J30:J30)</f>
        <v>223</v>
      </c>
      <c r="K29" s="51" t="s">
        <v>26</v>
      </c>
      <c r="L29" s="51" t="s">
        <v>26</v>
      </c>
      <c r="M29" s="52" t="s">
        <v>26</v>
      </c>
      <c r="N29" s="52" t="s">
        <v>26</v>
      </c>
      <c r="O29" s="52" t="s">
        <v>26</v>
      </c>
      <c r="P29" s="51" t="s">
        <v>26</v>
      </c>
      <c r="Q29" s="84" t="s">
        <v>26</v>
      </c>
      <c r="R29" s="15"/>
      <c r="S29" s="16"/>
    </row>
    <row r="30" spans="1:19" ht="30.75" thickBot="1" x14ac:dyDescent="0.3">
      <c r="A30" s="54">
        <v>1</v>
      </c>
      <c r="B30" s="17" t="s">
        <v>32</v>
      </c>
      <c r="C30" s="18">
        <v>4</v>
      </c>
      <c r="D30" s="17" t="s">
        <v>71</v>
      </c>
      <c r="E30" s="26" t="s">
        <v>58</v>
      </c>
      <c r="F30" s="91">
        <v>36</v>
      </c>
      <c r="G30" s="9">
        <v>11</v>
      </c>
      <c r="H30" s="67">
        <v>4</v>
      </c>
      <c r="I30" s="53">
        <v>250</v>
      </c>
      <c r="J30" s="53">
        <v>223</v>
      </c>
      <c r="K30" s="17" t="s">
        <v>57</v>
      </c>
      <c r="L30" s="3" t="s">
        <v>26</v>
      </c>
      <c r="M30" s="5" t="s">
        <v>30</v>
      </c>
      <c r="N30" s="5" t="s">
        <v>90</v>
      </c>
      <c r="O30" s="5" t="s">
        <v>91</v>
      </c>
      <c r="P30" s="17" t="s">
        <v>31</v>
      </c>
      <c r="Q30" s="28" t="s">
        <v>52</v>
      </c>
      <c r="R30" s="16"/>
      <c r="S30" s="16"/>
    </row>
    <row r="31" spans="1:19" ht="19.5" thickBot="1" x14ac:dyDescent="0.35">
      <c r="A31" s="245" t="s">
        <v>72</v>
      </c>
      <c r="B31" s="246"/>
      <c r="C31" s="246"/>
      <c r="D31" s="246"/>
      <c r="E31" s="246"/>
      <c r="F31" s="246"/>
      <c r="G31" s="247"/>
      <c r="H31" s="64">
        <f>H29</f>
        <v>4</v>
      </c>
      <c r="I31" s="93">
        <f t="shared" ref="I31:J31" si="4">I29</f>
        <v>250</v>
      </c>
      <c r="J31" s="93">
        <f t="shared" si="4"/>
        <v>223</v>
      </c>
      <c r="K31" s="65" t="s">
        <v>26</v>
      </c>
      <c r="L31" s="65" t="s">
        <v>26</v>
      </c>
      <c r="M31" s="66" t="s">
        <v>26</v>
      </c>
      <c r="N31" s="66" t="s">
        <v>26</v>
      </c>
      <c r="O31" s="66" t="s">
        <v>26</v>
      </c>
      <c r="P31" s="65" t="s">
        <v>26</v>
      </c>
      <c r="Q31" s="86" t="s">
        <v>26</v>
      </c>
      <c r="R31" s="48"/>
      <c r="S31" s="49"/>
    </row>
    <row r="32" spans="1:19" ht="32.25" thickBot="1" x14ac:dyDescent="0.3">
      <c r="A32" s="50" t="s">
        <v>26</v>
      </c>
      <c r="B32" s="51" t="s">
        <v>32</v>
      </c>
      <c r="C32" s="51" t="s">
        <v>26</v>
      </c>
      <c r="D32" s="51" t="s">
        <v>77</v>
      </c>
      <c r="E32" s="256" t="s">
        <v>28</v>
      </c>
      <c r="F32" s="256"/>
      <c r="G32" s="251"/>
      <c r="H32" s="68">
        <v>0.4</v>
      </c>
      <c r="I32" s="69">
        <v>39</v>
      </c>
      <c r="J32" s="70">
        <v>36</v>
      </c>
      <c r="K32" s="51" t="s">
        <v>26</v>
      </c>
      <c r="L32" s="51" t="s">
        <v>26</v>
      </c>
      <c r="M32" s="52" t="s">
        <v>26</v>
      </c>
      <c r="N32" s="52" t="s">
        <v>26</v>
      </c>
      <c r="O32" s="52" t="s">
        <v>26</v>
      </c>
      <c r="P32" s="51" t="s">
        <v>26</v>
      </c>
      <c r="Q32" s="84" t="s">
        <v>26</v>
      </c>
      <c r="R32" s="15"/>
      <c r="S32" s="16"/>
    </row>
    <row r="33" spans="1:19" ht="30.75" thickBot="1" x14ac:dyDescent="0.3">
      <c r="A33" s="54">
        <v>1</v>
      </c>
      <c r="B33" s="17" t="s">
        <v>32</v>
      </c>
      <c r="C33" s="17">
        <v>2</v>
      </c>
      <c r="D33" s="17" t="s">
        <v>77</v>
      </c>
      <c r="E33" s="34" t="s">
        <v>70</v>
      </c>
      <c r="F33" s="34">
        <v>33</v>
      </c>
      <c r="G33" s="58" t="s">
        <v>60</v>
      </c>
      <c r="H33" s="59">
        <v>0.4</v>
      </c>
      <c r="I33" s="71">
        <v>39</v>
      </c>
      <c r="J33" s="71">
        <v>36</v>
      </c>
      <c r="K33" s="17" t="s">
        <v>45</v>
      </c>
      <c r="L33" s="3" t="s">
        <v>26</v>
      </c>
      <c r="M33" s="5" t="s">
        <v>30</v>
      </c>
      <c r="N33" s="5" t="s">
        <v>78</v>
      </c>
      <c r="O33" s="5" t="s">
        <v>79</v>
      </c>
      <c r="P33" s="17" t="s">
        <v>31</v>
      </c>
      <c r="Q33" s="28" t="s">
        <v>52</v>
      </c>
      <c r="R33" s="1"/>
      <c r="S33" s="1"/>
    </row>
    <row r="34" spans="1:19" ht="32.25" thickBot="1" x14ac:dyDescent="0.3">
      <c r="A34" s="50" t="s">
        <v>26</v>
      </c>
      <c r="B34" s="51" t="s">
        <v>27</v>
      </c>
      <c r="C34" s="51" t="s">
        <v>26</v>
      </c>
      <c r="D34" s="51" t="s">
        <v>80</v>
      </c>
      <c r="E34" s="256" t="s">
        <v>28</v>
      </c>
      <c r="F34" s="256"/>
      <c r="G34" s="251"/>
      <c r="H34" s="68">
        <f>SUM(H35:H38)</f>
        <v>0.9</v>
      </c>
      <c r="I34" s="103">
        <f t="shared" ref="I34:J34" si="5">SUM(I35:I38)</f>
        <v>43</v>
      </c>
      <c r="J34" s="103">
        <f t="shared" si="5"/>
        <v>41</v>
      </c>
      <c r="K34" s="51" t="s">
        <v>26</v>
      </c>
      <c r="L34" s="51" t="s">
        <v>26</v>
      </c>
      <c r="M34" s="52" t="s">
        <v>26</v>
      </c>
      <c r="N34" s="52" t="s">
        <v>26</v>
      </c>
      <c r="O34" s="52" t="s">
        <v>26</v>
      </c>
      <c r="P34" s="51" t="s">
        <v>26</v>
      </c>
      <c r="Q34" s="84" t="s">
        <v>26</v>
      </c>
      <c r="R34" s="15"/>
      <c r="S34" s="16"/>
    </row>
    <row r="35" spans="1:19" ht="30" x14ac:dyDescent="0.25">
      <c r="A35" s="54">
        <v>1</v>
      </c>
      <c r="B35" s="17" t="s">
        <v>27</v>
      </c>
      <c r="C35" s="17">
        <v>2</v>
      </c>
      <c r="D35" s="17" t="s">
        <v>80</v>
      </c>
      <c r="E35" s="34" t="s">
        <v>58</v>
      </c>
      <c r="F35" s="34">
        <v>22</v>
      </c>
      <c r="G35" s="58" t="s">
        <v>25</v>
      </c>
      <c r="H35" s="59">
        <v>0.2</v>
      </c>
      <c r="I35" s="71">
        <v>5</v>
      </c>
      <c r="J35" s="71">
        <v>5</v>
      </c>
      <c r="K35" s="17" t="s">
        <v>45</v>
      </c>
      <c r="L35" s="3" t="s">
        <v>26</v>
      </c>
      <c r="M35" s="5" t="s">
        <v>30</v>
      </c>
      <c r="N35" s="5" t="s">
        <v>81</v>
      </c>
      <c r="O35" s="5" t="s">
        <v>79</v>
      </c>
      <c r="P35" s="17" t="s">
        <v>31</v>
      </c>
      <c r="Q35" s="28" t="s">
        <v>43</v>
      </c>
      <c r="R35" s="1"/>
      <c r="S35" s="1"/>
    </row>
    <row r="36" spans="1:19" ht="30" x14ac:dyDescent="0.25">
      <c r="A36" s="54">
        <v>2</v>
      </c>
      <c r="B36" s="17" t="s">
        <v>27</v>
      </c>
      <c r="C36" s="17">
        <v>2</v>
      </c>
      <c r="D36" s="17" t="s">
        <v>80</v>
      </c>
      <c r="E36" s="34" t="s">
        <v>58</v>
      </c>
      <c r="F36" s="34">
        <v>22</v>
      </c>
      <c r="G36" s="58" t="s">
        <v>38</v>
      </c>
      <c r="H36" s="59">
        <v>0.1</v>
      </c>
      <c r="I36" s="71">
        <v>3</v>
      </c>
      <c r="J36" s="71">
        <v>3</v>
      </c>
      <c r="K36" s="17" t="s">
        <v>45</v>
      </c>
      <c r="L36" s="3" t="s">
        <v>26</v>
      </c>
      <c r="M36" s="5" t="s">
        <v>30</v>
      </c>
      <c r="N36" s="5" t="s">
        <v>81</v>
      </c>
      <c r="O36" s="5" t="s">
        <v>79</v>
      </c>
      <c r="P36" s="17" t="s">
        <v>31</v>
      </c>
      <c r="Q36" s="28" t="s">
        <v>43</v>
      </c>
      <c r="R36" s="1"/>
      <c r="S36" s="1"/>
    </row>
    <row r="37" spans="1:19" ht="30" x14ac:dyDescent="0.25">
      <c r="A37" s="54">
        <v>3</v>
      </c>
      <c r="B37" s="17" t="s">
        <v>27</v>
      </c>
      <c r="C37" s="17">
        <v>2</v>
      </c>
      <c r="D37" s="17" t="s">
        <v>80</v>
      </c>
      <c r="E37" s="34" t="s">
        <v>70</v>
      </c>
      <c r="F37" s="34">
        <v>22</v>
      </c>
      <c r="G37" s="58" t="s">
        <v>65</v>
      </c>
      <c r="H37" s="59">
        <v>0.1</v>
      </c>
      <c r="I37" s="71">
        <v>1</v>
      </c>
      <c r="J37" s="71">
        <v>1</v>
      </c>
      <c r="K37" s="17" t="s">
        <v>45</v>
      </c>
      <c r="L37" s="3" t="s">
        <v>26</v>
      </c>
      <c r="M37" s="5" t="s">
        <v>30</v>
      </c>
      <c r="N37" s="5" t="s">
        <v>30</v>
      </c>
      <c r="O37" s="5" t="s">
        <v>81</v>
      </c>
      <c r="P37" s="17" t="s">
        <v>31</v>
      </c>
      <c r="Q37" s="28" t="s">
        <v>43</v>
      </c>
      <c r="R37" s="1"/>
      <c r="S37" s="1"/>
    </row>
    <row r="38" spans="1:19" ht="30" x14ac:dyDescent="0.25">
      <c r="A38" s="55">
        <v>4</v>
      </c>
      <c r="B38" s="17" t="s">
        <v>27</v>
      </c>
      <c r="C38" s="1">
        <v>2</v>
      </c>
      <c r="D38" s="17" t="s">
        <v>80</v>
      </c>
      <c r="E38" s="39" t="s">
        <v>58</v>
      </c>
      <c r="F38" s="39">
        <v>24</v>
      </c>
      <c r="G38" s="44" t="s">
        <v>59</v>
      </c>
      <c r="H38" s="41">
        <v>0.5</v>
      </c>
      <c r="I38" s="72">
        <v>34</v>
      </c>
      <c r="J38" s="72">
        <v>32</v>
      </c>
      <c r="K38" s="17" t="s">
        <v>45</v>
      </c>
      <c r="L38" s="3" t="s">
        <v>26</v>
      </c>
      <c r="M38" s="5" t="s">
        <v>30</v>
      </c>
      <c r="N38" s="5" t="s">
        <v>30</v>
      </c>
      <c r="O38" s="5" t="s">
        <v>81</v>
      </c>
      <c r="P38" s="17" t="s">
        <v>31</v>
      </c>
      <c r="Q38" s="28" t="s">
        <v>43</v>
      </c>
      <c r="R38" s="1"/>
      <c r="S38" s="1"/>
    </row>
    <row r="39" spans="1:19" ht="16.5" thickBot="1" x14ac:dyDescent="0.3">
      <c r="A39" s="61"/>
      <c r="B39" s="24"/>
      <c r="C39" s="24"/>
      <c r="D39" s="24"/>
      <c r="E39" s="56"/>
      <c r="F39" s="56"/>
      <c r="G39" s="62"/>
      <c r="H39" s="63"/>
      <c r="I39" s="73"/>
      <c r="J39" s="73"/>
      <c r="K39" s="24"/>
      <c r="L39" s="6"/>
      <c r="M39" s="8"/>
      <c r="N39" s="2"/>
      <c r="O39" s="2"/>
      <c r="P39" s="24"/>
      <c r="Q39" s="30"/>
      <c r="R39" s="1"/>
      <c r="S39" s="1"/>
    </row>
    <row r="40" spans="1:19" ht="19.5" thickBot="1" x14ac:dyDescent="0.35">
      <c r="A40" s="245" t="s">
        <v>92</v>
      </c>
      <c r="B40" s="246"/>
      <c r="C40" s="246"/>
      <c r="D40" s="246"/>
      <c r="E40" s="246"/>
      <c r="F40" s="246"/>
      <c r="G40" s="247"/>
      <c r="H40" s="64">
        <f>H32+H34</f>
        <v>1.3</v>
      </c>
      <c r="I40" s="93">
        <f t="shared" ref="I40:J40" si="6">I32+I34</f>
        <v>82</v>
      </c>
      <c r="J40" s="93">
        <f t="shared" si="6"/>
        <v>77</v>
      </c>
      <c r="K40" s="65" t="s">
        <v>26</v>
      </c>
      <c r="L40" s="65" t="s">
        <v>26</v>
      </c>
      <c r="M40" s="66" t="s">
        <v>26</v>
      </c>
      <c r="N40" s="66" t="s">
        <v>26</v>
      </c>
      <c r="O40" s="66" t="s">
        <v>26</v>
      </c>
      <c r="P40" s="65" t="s">
        <v>26</v>
      </c>
      <c r="Q40" s="86" t="s">
        <v>26</v>
      </c>
      <c r="R40" s="48"/>
      <c r="S40" s="49"/>
    </row>
    <row r="41" spans="1:19" ht="19.5" thickBot="1" x14ac:dyDescent="0.35">
      <c r="A41" s="254" t="s">
        <v>55</v>
      </c>
      <c r="B41" s="255"/>
      <c r="C41" s="255"/>
      <c r="D41" s="255"/>
      <c r="E41" s="255"/>
      <c r="F41" s="255"/>
      <c r="G41" s="255"/>
      <c r="H41" s="101">
        <f>H28+H31+H40</f>
        <v>50.4</v>
      </c>
      <c r="I41" s="102">
        <f t="shared" ref="I41:J41" si="7">I28+I31+I40</f>
        <v>607</v>
      </c>
      <c r="J41" s="102">
        <f t="shared" si="7"/>
        <v>509</v>
      </c>
      <c r="K41" s="79" t="s">
        <v>26</v>
      </c>
      <c r="L41" s="79" t="s">
        <v>26</v>
      </c>
      <c r="M41" s="80" t="s">
        <v>26</v>
      </c>
      <c r="N41" s="80" t="s">
        <v>26</v>
      </c>
      <c r="O41" s="80" t="s">
        <v>26</v>
      </c>
      <c r="P41" s="79" t="s">
        <v>26</v>
      </c>
      <c r="Q41" s="88" t="s">
        <v>26</v>
      </c>
      <c r="R41" s="94"/>
      <c r="S41" s="78"/>
    </row>
    <row r="42" spans="1:19" x14ac:dyDescent="0.25">
      <c r="A42" s="81"/>
      <c r="B42" s="81"/>
      <c r="C42" s="82"/>
      <c r="D42" s="82"/>
      <c r="E42" s="82"/>
      <c r="F42" s="81"/>
      <c r="G42" s="83"/>
      <c r="H42" s="82"/>
      <c r="I42" s="82"/>
      <c r="J42" s="82"/>
      <c r="K42" s="81"/>
      <c r="L42" s="81"/>
      <c r="M42" s="83"/>
      <c r="N42" s="83"/>
      <c r="O42" s="83"/>
      <c r="P42" s="81"/>
      <c r="Q42" s="89"/>
      <c r="R42" s="81"/>
      <c r="S42" s="81"/>
    </row>
    <row r="43" spans="1:19" ht="18.75" x14ac:dyDescent="0.25">
      <c r="A43" s="248" t="s">
        <v>56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81"/>
      <c r="S43" s="81"/>
    </row>
    <row r="44" spans="1:19" x14ac:dyDescent="0.25">
      <c r="A44" s="81"/>
      <c r="B44" s="81"/>
      <c r="C44" s="81"/>
      <c r="D44" s="81"/>
      <c r="E44" s="81"/>
      <c r="F44" s="81"/>
      <c r="G44" s="83"/>
      <c r="H44" s="81"/>
      <c r="I44" s="81"/>
      <c r="J44" s="81"/>
      <c r="K44" s="81"/>
      <c r="L44" s="81"/>
      <c r="M44" s="83"/>
      <c r="N44" s="83"/>
      <c r="O44" s="83"/>
      <c r="P44" s="81"/>
      <c r="Q44" s="89"/>
      <c r="R44" s="81"/>
      <c r="S44" s="81"/>
    </row>
    <row r="45" spans="1:19" x14ac:dyDescent="0.25">
      <c r="A45" s="81"/>
      <c r="B45" s="81"/>
      <c r="C45" s="82"/>
      <c r="D45" s="82"/>
      <c r="E45" s="82"/>
      <c r="F45" s="81"/>
      <c r="G45" s="83"/>
      <c r="H45" s="82"/>
      <c r="I45" s="82"/>
      <c r="J45" s="82"/>
      <c r="K45" s="81"/>
      <c r="L45" s="81"/>
      <c r="M45" s="83"/>
      <c r="N45" s="83"/>
      <c r="O45" s="83"/>
      <c r="P45" s="81"/>
      <c r="Q45" s="89"/>
      <c r="R45" s="81"/>
      <c r="S45" s="81"/>
    </row>
  </sheetData>
  <mergeCells count="35"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G4:G5"/>
    <mergeCell ref="S4:S5"/>
    <mergeCell ref="H4:H5"/>
    <mergeCell ref="I4:J4"/>
    <mergeCell ref="K4:L4"/>
    <mergeCell ref="M4:O4"/>
    <mergeCell ref="P4:Q4"/>
    <mergeCell ref="R4:R5"/>
    <mergeCell ref="A7:S7"/>
    <mergeCell ref="E8:G8"/>
    <mergeCell ref="E10:G10"/>
    <mergeCell ref="A13:G13"/>
    <mergeCell ref="E14:G14"/>
    <mergeCell ref="E16:G16"/>
    <mergeCell ref="A21:G21"/>
    <mergeCell ref="E22:G22"/>
    <mergeCell ref="E24:G24"/>
    <mergeCell ref="A27:G27"/>
    <mergeCell ref="A43:Q43"/>
    <mergeCell ref="A28:G28"/>
    <mergeCell ref="E29:G29"/>
    <mergeCell ref="A40:G40"/>
    <mergeCell ref="A41:G41"/>
    <mergeCell ref="A31:G31"/>
    <mergeCell ref="E32:G32"/>
    <mergeCell ref="E34:G3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Ст. на 21.03.2023р.</vt:lpstr>
      <vt:lpstr>Травень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2023-03-22T07:29:51Z</dcterms:modified>
</cp:coreProperties>
</file>